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3040" windowHeight="9420" activeTab="3"/>
  </bookViews>
  <sheets>
    <sheet name="各村成绩" sheetId="1" r:id="rId1"/>
    <sheet name="保洁公司成绩（自动生成，勿改）" sheetId="2" r:id="rId2"/>
    <sheet name="成绩量化明细表" sheetId="5" r:id="rId3"/>
    <sheet name="2季度卫生评比" sheetId="4" r:id="rId4"/>
  </sheets>
  <calcPr calcId="125725"/>
</workbook>
</file>

<file path=xl/calcChain.xml><?xml version="1.0" encoding="utf-8"?>
<calcChain xmlns="http://schemas.openxmlformats.org/spreadsheetml/2006/main">
  <c r="B6" i="2"/>
  <c r="G6"/>
  <c r="W9" i="4"/>
  <c r="W10"/>
  <c r="W11"/>
  <c r="W12"/>
  <c r="W13"/>
  <c r="W14"/>
  <c r="W15"/>
  <c r="W16"/>
  <c r="W17"/>
  <c r="W18"/>
  <c r="W19"/>
  <c r="W8"/>
  <c r="R9"/>
  <c r="R10"/>
  <c r="R11"/>
  <c r="R12"/>
  <c r="R13"/>
  <c r="R14"/>
  <c r="R15"/>
  <c r="R16"/>
  <c r="R17"/>
  <c r="R18"/>
  <c r="R19"/>
  <c r="R8"/>
  <c r="M9"/>
  <c r="M10"/>
  <c r="M11"/>
  <c r="M12"/>
  <c r="M13"/>
  <c r="M14"/>
  <c r="M15"/>
  <c r="M16"/>
  <c r="M17"/>
  <c r="M18"/>
  <c r="M19"/>
  <c r="M8"/>
  <c r="C6" i="2" l="1"/>
  <c r="F19" i="4"/>
  <c r="X19" s="1"/>
  <c r="F18"/>
  <c r="X18" s="1"/>
  <c r="F17"/>
  <c r="X17" s="1"/>
  <c r="F16"/>
  <c r="X16" s="1"/>
  <c r="F15"/>
  <c r="X15" s="1"/>
  <c r="F14"/>
  <c r="F13"/>
  <c r="X13" s="1"/>
  <c r="F12"/>
  <c r="X12" s="1"/>
  <c r="F11"/>
  <c r="F10"/>
  <c r="X10" s="1"/>
  <c r="F9"/>
  <c r="X9" s="1"/>
  <c r="F8"/>
  <c r="X8" s="1"/>
  <c r="F3" i="2"/>
  <c r="G17" i="1"/>
  <c r="D17"/>
  <c r="G16"/>
  <c r="D16"/>
  <c r="G15"/>
  <c r="D15"/>
  <c r="G14"/>
  <c r="D14"/>
  <c r="G13"/>
  <c r="D13"/>
  <c r="G12"/>
  <c r="D12"/>
  <c r="G11"/>
  <c r="D11"/>
  <c r="G10"/>
  <c r="D10"/>
  <c r="G9"/>
  <c r="D9"/>
  <c r="G8"/>
  <c r="D8"/>
  <c r="G7"/>
  <c r="D7"/>
  <c r="G6"/>
  <c r="D6"/>
  <c r="X14" i="4" l="1"/>
  <c r="X11"/>
  <c r="O10" i="1"/>
  <c r="O13"/>
  <c r="O9"/>
  <c r="O6"/>
  <c r="O8"/>
  <c r="O12"/>
  <c r="O7"/>
  <c r="O16"/>
  <c r="O17"/>
  <c r="O11"/>
  <c r="O15"/>
</calcChain>
</file>

<file path=xl/sharedStrings.xml><?xml version="1.0" encoding="utf-8"?>
<sst xmlns="http://schemas.openxmlformats.org/spreadsheetml/2006/main" count="300" uniqueCount="169">
  <si>
    <t>附件1</t>
  </si>
  <si>
    <t xml:space="preserve">单位：省新镇人民政府 </t>
  </si>
  <si>
    <t>序号</t>
  </si>
  <si>
    <t>村别</t>
  </si>
  <si>
    <t>镇级考评情况(40%)</t>
  </si>
  <si>
    <t>泉州和南安考评情况(20%)</t>
  </si>
  <si>
    <t>加分项</t>
  </si>
  <si>
    <t>扣分项
(整改图上报等情况)</t>
  </si>
  <si>
    <t>总分</t>
  </si>
  <si>
    <t>备注</t>
  </si>
  <si>
    <t>镇级考
评分数</t>
  </si>
  <si>
    <t>折算分数(40%)</t>
  </si>
  <si>
    <t>泉州考
评分数</t>
  </si>
  <si>
    <t>南安考
评分数</t>
  </si>
  <si>
    <t>折算分数
(20%)</t>
  </si>
  <si>
    <t>丹清村</t>
  </si>
  <si>
    <t>檀林村</t>
  </si>
  <si>
    <t>省东村</t>
  </si>
  <si>
    <t>满山红村</t>
  </si>
  <si>
    <t>金丹社区</t>
  </si>
  <si>
    <t>新厅村</t>
  </si>
  <si>
    <t>西埔村</t>
  </si>
  <si>
    <t>南金村</t>
  </si>
  <si>
    <t>园内村</t>
  </si>
  <si>
    <t>油园村</t>
  </si>
  <si>
    <t>垵后村</t>
  </si>
  <si>
    <t>省身村</t>
  </si>
  <si>
    <t>道路/高速出入口</t>
  </si>
  <si>
    <t>/</t>
  </si>
  <si>
    <t>公厕</t>
  </si>
  <si>
    <t xml:space="preserve">
备
注</t>
  </si>
  <si>
    <t>附件2</t>
  </si>
  <si>
    <t>南安市盈峰城市环境服务有限公司</t>
  </si>
  <si>
    <t>单位：省新镇人民政府</t>
  </si>
  <si>
    <t>考评对象</t>
  </si>
  <si>
    <t>得分项</t>
  </si>
  <si>
    <t>扣分项</t>
  </si>
  <si>
    <t>合计
成绩</t>
  </si>
  <si>
    <t>村庄卫生及水体保洁检查(70%）</t>
  </si>
  <si>
    <t>公路巡查（30%）</t>
  </si>
  <si>
    <t>应急工作完成情况
(10分)</t>
  </si>
  <si>
    <t>整改报送情况
（10分）</t>
  </si>
  <si>
    <t>整改完成率情况
(10分)</t>
  </si>
  <si>
    <t>南安市盈峰城市
环境服务
有限公司</t>
  </si>
  <si>
    <r>
      <rPr>
        <sz val="11"/>
        <color theme="1"/>
        <rFont val="宋体"/>
        <family val="3"/>
        <charset val="134"/>
      </rPr>
      <t>1.扣分标准：参照泉州市城乡村居、道路考评标准。
2.成绩评定总分100分，村庄卫生及水体保洁成绩占总成绩的</t>
    </r>
    <r>
      <rPr>
        <sz val="11"/>
        <color indexed="8"/>
        <rFont val="宋体"/>
        <family val="3"/>
        <charset val="134"/>
      </rPr>
      <t>70%，公路成绩占总成绩的30%.
3.未按时报送整改情况1次扣总分的2分，当项分10分扣完为止。
4.整改率要达到100%，每次每低于1个百分点扣1分，当项分10分扣完为止。
5.应急任务完成情况，不能按要求完成，每次扣2分，当项分10分扣完为止。</t>
    </r>
  </si>
  <si>
    <t>序
号</t>
  </si>
  <si>
    <t>月度卫生考评综合成绩</t>
  </si>
  <si>
    <t>综合
排名</t>
  </si>
  <si>
    <t>日常巡查
监督情况
(10%)</t>
    <phoneticPr fontId="17" type="noConversion"/>
  </si>
  <si>
    <r>
      <t xml:space="preserve">平均
得分
</t>
    </r>
    <r>
      <rPr>
        <b/>
        <sz val="12"/>
        <rFont val="仿宋_GB2312"/>
        <family val="3"/>
        <charset val="134"/>
      </rPr>
      <t>①</t>
    </r>
  </si>
  <si>
    <t>当月开展人居环境整治情况(12%)</t>
    <phoneticPr fontId="17" type="noConversion"/>
  </si>
  <si>
    <t>建筑垃圾转运情况
（6%）</t>
    <phoneticPr fontId="17" type="noConversion"/>
  </si>
  <si>
    <t>材料报送
情况
(6%)</t>
    <phoneticPr fontId="17" type="noConversion"/>
  </si>
  <si>
    <t>经费上缴
情况
(6%)</t>
    <phoneticPr fontId="17" type="noConversion"/>
  </si>
  <si>
    <t>1.泉州和南安考评情况：泉州和南安考评情况以88分（合格分）为基准分，本月未被考评到的村得16分，考评分数每多1分，则该项多加2分，满分20分；考评分数每少1分，扣2分，扣完为止。(泉州和南安均被考评到则取平均分)
2.当月开展人居环境整治情况：按集中开展或自行发动党员、群众、志愿者或动用机械类开展人居环境整治行动的次数累计得分。
3.建筑垃圾转运情况：按规定要求转运建筑垃圾或泉州、南安、镇级暗访考评、日常巡查发现建筑垃圾未清理等情况进行扣分。
4.扣分项：各级下发的整改图未按时整改上报每超期1天，扣2分；发现虚假整改、应付式整改、不整改每图该项加扣5分；因未按时整改、整改不到位等致镇级月考核被上级扣分或通报批评每次扣10分，该项考评扣分值上不封顶，直至总分0分。
5.加分项：各村积极上报人居环境整治相关简讯，满足报送要求每篇加1分，被镇级微信公众号采纳加3分，被市级采纳加5分。或者有报送人居环境整治特色的，每次加5分。若加分后总分超过100分，则总分按满分100分计。</t>
    <phoneticPr fontId="17" type="noConversion"/>
  </si>
  <si>
    <t>村庄清洁行动暨“全民清洁日”验收量化情况</t>
    <phoneticPr fontId="17" type="noConversion"/>
  </si>
  <si>
    <t>“门前三包”入户宣传得分值</t>
    <phoneticPr fontId="17" type="noConversion"/>
  </si>
  <si>
    <t>动用机械类整治得分值</t>
    <phoneticPr fontId="17" type="noConversion"/>
  </si>
  <si>
    <t>第1次</t>
    <phoneticPr fontId="17" type="noConversion"/>
  </si>
  <si>
    <t>第2次</t>
    <phoneticPr fontId="17" type="noConversion"/>
  </si>
  <si>
    <t>小计
④</t>
    <phoneticPr fontId="17" type="noConversion"/>
  </si>
  <si>
    <t>小计
⑤</t>
    <phoneticPr fontId="17" type="noConversion"/>
  </si>
  <si>
    <t>小计
⑥</t>
    <phoneticPr fontId="17" type="noConversion"/>
  </si>
  <si>
    <r>
      <t>综合
得分
（</t>
    </r>
    <r>
      <rPr>
        <b/>
        <sz val="12"/>
        <rFont val="仿宋_GB2312"/>
        <family val="3"/>
        <charset val="134"/>
      </rPr>
      <t>①+②+③+④+</t>
    </r>
    <r>
      <rPr>
        <b/>
        <sz val="12"/>
        <rFont val="宋体"/>
        <family val="3"/>
        <charset val="134"/>
      </rPr>
      <t>⑤</t>
    </r>
    <r>
      <rPr>
        <b/>
        <sz val="12"/>
        <rFont val="仿宋_GB2312"/>
        <family val="3"/>
        <charset val="134"/>
      </rPr>
      <t>+</t>
    </r>
    <r>
      <rPr>
        <b/>
        <sz val="12"/>
        <rFont val="宋体"/>
        <family val="3"/>
        <charset val="134"/>
      </rPr>
      <t>⑥</t>
    </r>
    <r>
      <rPr>
        <b/>
        <sz val="12"/>
        <rFont val="仿宋_GB2312"/>
        <family val="3"/>
        <charset val="134"/>
      </rPr>
      <t>）</t>
    </r>
    <phoneticPr fontId="17" type="noConversion"/>
  </si>
  <si>
    <t>附件3</t>
    <phoneticPr fontId="21" type="noConversion"/>
  </si>
  <si>
    <t>编制单位：省新镇人民政府</t>
    <phoneticPr fontId="21" type="noConversion"/>
  </si>
  <si>
    <t>单位</t>
  </si>
  <si>
    <t>联合中联公司开展大扫除活动</t>
  </si>
  <si>
    <t>大扫除大整治</t>
  </si>
  <si>
    <t>动用机械类联合整治</t>
  </si>
  <si>
    <t>村庄清洁行动</t>
  </si>
  <si>
    <t>建筑
垃圾
转运</t>
  </si>
  <si>
    <t>日常资料上报情况</t>
  </si>
  <si>
    <t>村级卫生巡查群
运行情况</t>
  </si>
  <si>
    <t>第1次</t>
  </si>
  <si>
    <t>机械类情况</t>
  </si>
  <si>
    <t>是否宣传</t>
  </si>
  <si>
    <t>第2次</t>
  </si>
  <si>
    <t>附件4</t>
    <phoneticPr fontId="17" type="noConversion"/>
  </si>
  <si>
    <t>省新镇9月份各村人居环境卫生综合成绩考核情况表</t>
    <phoneticPr fontId="17" type="noConversion"/>
  </si>
  <si>
    <t xml:space="preserve"> 时间：2024年09月30日</t>
    <phoneticPr fontId="17" type="noConversion"/>
  </si>
  <si>
    <t>9月份成绩考核表</t>
    <phoneticPr fontId="17" type="noConversion"/>
  </si>
  <si>
    <t>省新镇9月份村级人居环境卫生月考评成绩量化依据明细表</t>
    <phoneticPr fontId="21" type="noConversion"/>
  </si>
  <si>
    <t>省新镇2024年第3季度村级人居环境卫生评比情况表</t>
    <phoneticPr fontId="17" type="noConversion"/>
  </si>
  <si>
    <t>7月</t>
    <phoneticPr fontId="17" type="noConversion"/>
  </si>
  <si>
    <t>8月</t>
  </si>
  <si>
    <t>9月</t>
  </si>
  <si>
    <t>9.1</t>
    <phoneticPr fontId="21" type="noConversion"/>
  </si>
  <si>
    <t>9.4</t>
    <phoneticPr fontId="21" type="noConversion"/>
  </si>
  <si>
    <t>钩机
土炮</t>
    <phoneticPr fontId="21" type="noConversion"/>
  </si>
  <si>
    <t>土炮</t>
    <phoneticPr fontId="21" type="noConversion"/>
  </si>
  <si>
    <t>是</t>
    <phoneticPr fontId="21" type="noConversion"/>
  </si>
  <si>
    <t>9.4填埋旱厕3座</t>
    <phoneticPr fontId="21" type="noConversion"/>
  </si>
  <si>
    <t>9.6</t>
    <phoneticPr fontId="21" type="noConversion"/>
  </si>
  <si>
    <t>9.6拆除露天垃圾围1处</t>
    <phoneticPr fontId="21" type="noConversion"/>
  </si>
  <si>
    <t>9.9</t>
    <phoneticPr fontId="21" type="noConversion"/>
  </si>
  <si>
    <t>9.10</t>
    <phoneticPr fontId="21" type="noConversion"/>
  </si>
  <si>
    <t>9.12</t>
    <phoneticPr fontId="21" type="noConversion"/>
  </si>
  <si>
    <t>是</t>
    <phoneticPr fontId="21" type="noConversion"/>
  </si>
  <si>
    <t>是
（9.2）</t>
    <phoneticPr fontId="21" type="noConversion"/>
  </si>
  <si>
    <t>土炮</t>
    <phoneticPr fontId="21" type="noConversion"/>
  </si>
  <si>
    <t>否</t>
    <phoneticPr fontId="21" type="noConversion"/>
  </si>
  <si>
    <t>不文明行为视频已上报</t>
    <phoneticPr fontId="21" type="noConversion"/>
  </si>
  <si>
    <t>不文明行为视频已上报（不清晰）</t>
    <phoneticPr fontId="21" type="noConversion"/>
  </si>
  <si>
    <t>不文明行为视频已上报（不规范）</t>
    <phoneticPr fontId="21" type="noConversion"/>
  </si>
  <si>
    <t>9.19</t>
    <phoneticPr fontId="21" type="noConversion"/>
  </si>
  <si>
    <t>钩机
土炮</t>
    <phoneticPr fontId="21" type="noConversion"/>
  </si>
  <si>
    <t>9.20</t>
    <phoneticPr fontId="21" type="noConversion"/>
  </si>
  <si>
    <t>无</t>
    <phoneticPr fontId="21" type="noConversion"/>
  </si>
  <si>
    <t>基本每天都有巡查，且有反馈整改图，但不是每个网格员都参与。</t>
    <phoneticPr fontId="21" type="noConversion"/>
  </si>
  <si>
    <t>网格员基本都能参与巡查，但巡查天数只有4天。</t>
    <phoneticPr fontId="21" type="noConversion"/>
  </si>
  <si>
    <t>网格员基本都能参与巡查，且有反馈整改图。</t>
    <phoneticPr fontId="21" type="noConversion"/>
  </si>
  <si>
    <t>网格员基本都能参与巡查，村庄清洁行动前能巡查部署。</t>
    <phoneticPr fontId="21" type="noConversion"/>
  </si>
  <si>
    <t>网格员基本都能参与巡查，但巡查天数只有6天。</t>
    <phoneticPr fontId="21" type="noConversion"/>
  </si>
  <si>
    <t>9.4填埋旱厕5座(反馈数据不完整）</t>
    <phoneticPr fontId="21" type="noConversion"/>
  </si>
  <si>
    <t>9.20</t>
    <phoneticPr fontId="21" type="noConversion"/>
  </si>
  <si>
    <t>无</t>
    <phoneticPr fontId="21" type="noConversion"/>
  </si>
  <si>
    <t>是</t>
    <phoneticPr fontId="21" type="noConversion"/>
  </si>
  <si>
    <t>9.21</t>
    <phoneticPr fontId="21" type="noConversion"/>
  </si>
  <si>
    <t>无</t>
    <phoneticPr fontId="21" type="noConversion"/>
  </si>
  <si>
    <t>否</t>
    <phoneticPr fontId="21" type="noConversion"/>
  </si>
  <si>
    <t>9.20</t>
    <phoneticPr fontId="21" type="noConversion"/>
  </si>
  <si>
    <t>9.25</t>
    <phoneticPr fontId="21" type="noConversion"/>
  </si>
  <si>
    <t>有开展垃圾分类入户宣传</t>
    <phoneticPr fontId="21" type="noConversion"/>
  </si>
  <si>
    <t>无</t>
    <phoneticPr fontId="21" type="noConversion"/>
  </si>
  <si>
    <t>是</t>
    <phoneticPr fontId="21" type="noConversion"/>
  </si>
  <si>
    <t>土炮</t>
    <phoneticPr fontId="21" type="noConversion"/>
  </si>
  <si>
    <t>9.26</t>
    <phoneticPr fontId="21" type="noConversion"/>
  </si>
  <si>
    <t>9.27</t>
    <phoneticPr fontId="21" type="noConversion"/>
  </si>
  <si>
    <t>9.28</t>
    <phoneticPr fontId="21" type="noConversion"/>
  </si>
  <si>
    <t>9.21</t>
    <phoneticPr fontId="21" type="noConversion"/>
  </si>
  <si>
    <t>9.29</t>
    <phoneticPr fontId="21" type="noConversion"/>
  </si>
  <si>
    <t>是否
宣传</t>
    <phoneticPr fontId="21" type="noConversion"/>
  </si>
  <si>
    <t>新建1处生活垃圾分类亭</t>
    <phoneticPr fontId="21" type="noConversion"/>
  </si>
  <si>
    <t>新建1处生活垃圾分类亭
有张贴垃圾分类宣传标语</t>
    <phoneticPr fontId="21" type="noConversion"/>
  </si>
  <si>
    <t>新建4处、改造1处生活垃圾分类亭
有开展垃圾分类现场培训会</t>
    <phoneticPr fontId="21" type="noConversion"/>
  </si>
  <si>
    <r>
      <t xml:space="preserve">生活垃圾分类工作推进情况
</t>
    </r>
    <r>
      <rPr>
        <b/>
        <sz val="14"/>
        <color theme="1"/>
        <rFont val="黑体"/>
        <family val="3"/>
        <charset val="134"/>
      </rPr>
      <t>（加分项）</t>
    </r>
    <phoneticPr fontId="21" type="noConversion"/>
  </si>
  <si>
    <t>部分网格员能参与巡查，但巡查天数只有4天。</t>
    <phoneticPr fontId="21" type="noConversion"/>
  </si>
  <si>
    <t>网格员基本都能参与巡查，且有反馈整改图，但巡查天数只有21天。</t>
    <phoneticPr fontId="21" type="noConversion"/>
  </si>
  <si>
    <t>网格员基本都能参与巡查，但巡查天数只有20天。</t>
    <phoneticPr fontId="21" type="noConversion"/>
  </si>
  <si>
    <t>网格员基本都能参与巡查，但巡查天数只有5天。</t>
    <phoneticPr fontId="21" type="noConversion"/>
  </si>
  <si>
    <t>网格员基本都能参与巡查，但巡查天数只有10天。</t>
    <phoneticPr fontId="21" type="noConversion"/>
  </si>
  <si>
    <t>部分网格员能参与巡查，但巡查天数只有11天。</t>
    <phoneticPr fontId="21" type="noConversion"/>
  </si>
  <si>
    <t>时间：2024年9月30日</t>
    <phoneticPr fontId="21" type="noConversion"/>
  </si>
  <si>
    <t>94.5/80</t>
    <phoneticPr fontId="17" type="noConversion"/>
  </si>
  <si>
    <t>9.6拆除露天垃圾围1处</t>
    <phoneticPr fontId="17" type="noConversion"/>
  </si>
  <si>
    <t>9.4拆除露天垃圾围3处</t>
    <phoneticPr fontId="17" type="noConversion"/>
  </si>
  <si>
    <t>开展垃圾分类入户宣传</t>
    <phoneticPr fontId="17" type="noConversion"/>
  </si>
  <si>
    <t>新建生活垃圾分类亭1处</t>
    <phoneticPr fontId="17" type="noConversion"/>
  </si>
  <si>
    <t>新建生活垃圾分类亭1处
张贴垃圾分类宣传标语</t>
    <phoneticPr fontId="17" type="noConversion"/>
  </si>
  <si>
    <t>新建4处、改造1处生活垃圾分类亭，且开展垃圾分类现场培训会</t>
    <phoneticPr fontId="17" type="noConversion"/>
  </si>
  <si>
    <t>应付式整改</t>
    <phoneticPr fontId="17" type="noConversion"/>
  </si>
  <si>
    <t>9.4拆除露天垃圾围2处</t>
    <phoneticPr fontId="17" type="noConversion"/>
  </si>
  <si>
    <t>7月份</t>
    <phoneticPr fontId="17" type="noConversion"/>
  </si>
  <si>
    <t>8月份</t>
    <phoneticPr fontId="17" type="noConversion"/>
  </si>
  <si>
    <t>9月份</t>
    <phoneticPr fontId="17" type="noConversion"/>
  </si>
  <si>
    <t>第3次</t>
  </si>
  <si>
    <t>1</t>
    <phoneticPr fontId="17" type="noConversion"/>
  </si>
  <si>
    <t>2</t>
    <phoneticPr fontId="17" type="noConversion"/>
  </si>
  <si>
    <t>3</t>
    <phoneticPr fontId="17" type="noConversion"/>
  </si>
  <si>
    <t>4</t>
    <phoneticPr fontId="17" type="noConversion"/>
  </si>
  <si>
    <t>5</t>
    <phoneticPr fontId="17" type="noConversion"/>
  </si>
  <si>
    <t>6</t>
    <phoneticPr fontId="17" type="noConversion"/>
  </si>
  <si>
    <t>7</t>
    <phoneticPr fontId="17" type="noConversion"/>
  </si>
  <si>
    <t>8</t>
    <phoneticPr fontId="17" type="noConversion"/>
  </si>
  <si>
    <t>9</t>
    <phoneticPr fontId="17" type="noConversion"/>
  </si>
  <si>
    <t>10</t>
    <phoneticPr fontId="17" type="noConversion"/>
  </si>
  <si>
    <t>11</t>
    <phoneticPr fontId="17" type="noConversion"/>
  </si>
  <si>
    <t>12</t>
    <phoneticPr fontId="17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</si>
</sst>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8"/>
      <name val="宋体"/>
      <family val="3"/>
      <charset val="134"/>
    </font>
    <font>
      <sz val="14"/>
      <name val="黑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5" fillId="0" borderId="0"/>
    <xf numFmtId="0" fontId="15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shrinkToFit="1"/>
    </xf>
    <xf numFmtId="0" fontId="14" fillId="0" borderId="3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 wrapText="1"/>
    </xf>
    <xf numFmtId="176" fontId="20" fillId="0" borderId="3" xfId="1" applyNumberFormat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 shrinkToFit="1"/>
    </xf>
    <xf numFmtId="0" fontId="20" fillId="0" borderId="2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right" vertical="center"/>
    </xf>
    <xf numFmtId="0" fontId="24" fillId="0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vertical="center" wrapText="1"/>
    </xf>
    <xf numFmtId="49" fontId="23" fillId="0" borderId="3" xfId="0" applyNumberFormat="1" applyFont="1" applyBorder="1" applyAlignment="1">
      <alignment horizontal="left" vertical="center" wrapText="1"/>
    </xf>
    <xf numFmtId="49" fontId="24" fillId="0" borderId="3" xfId="0" applyNumberFormat="1" applyFont="1" applyFill="1" applyBorder="1" applyAlignment="1">
      <alignment horizontal="left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left" vertical="center" wrapText="1"/>
    </xf>
    <xf numFmtId="49" fontId="23" fillId="0" borderId="3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right" vertical="center"/>
    </xf>
    <xf numFmtId="0" fontId="24" fillId="0" borderId="3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6" fillId="0" borderId="3" xfId="2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left" vertical="center" wrapText="1"/>
    </xf>
    <xf numFmtId="0" fontId="26" fillId="0" borderId="10" xfId="1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 shrinkToFit="1"/>
    </xf>
    <xf numFmtId="0" fontId="24" fillId="0" borderId="12" xfId="0" applyFont="1" applyFill="1" applyBorder="1" applyAlignment="1">
      <alignment horizontal="center" vertical="center" wrapText="1" shrinkToFit="1"/>
    </xf>
    <xf numFmtId="0" fontId="24" fillId="0" borderId="8" xfId="0" applyFont="1" applyFill="1" applyBorder="1" applyAlignment="1">
      <alignment horizontal="center" vertical="center" wrapText="1" shrinkToFit="1"/>
    </xf>
    <xf numFmtId="0" fontId="24" fillId="0" borderId="13" xfId="0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3">
    <cellStyle name="常规" xfId="0" builtinId="0"/>
    <cellStyle name="常规 17" xfId="1"/>
    <cellStyle name="常规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Q33"/>
  <sheetViews>
    <sheetView workbookViewId="0">
      <selection activeCell="J11" sqref="J11"/>
    </sheetView>
  </sheetViews>
  <sheetFormatPr defaultColWidth="16.25" defaultRowHeight="25.5" customHeight="1"/>
  <cols>
    <col min="1" max="1" width="4.75" style="4" customWidth="1"/>
    <col min="2" max="2" width="8.375" style="4" customWidth="1"/>
    <col min="3" max="3" width="6.875" style="4" customWidth="1"/>
    <col min="4" max="4" width="7.625" style="4" customWidth="1"/>
    <col min="5" max="5" width="6.375" style="4" customWidth="1"/>
    <col min="6" max="6" width="6.125" style="4" customWidth="1"/>
    <col min="7" max="7" width="8.375" style="4" customWidth="1"/>
    <col min="8" max="8" width="8.125" style="4" customWidth="1"/>
    <col min="9" max="10" width="8.75" style="4" customWidth="1"/>
    <col min="11" max="11" width="8.375" style="4" customWidth="1"/>
    <col min="12" max="12" width="8.5" style="4" customWidth="1"/>
    <col min="13" max="13" width="5.5" style="4" customWidth="1"/>
    <col min="14" max="14" width="18.375" style="4" customWidth="1"/>
    <col min="15" max="15" width="9" style="4" customWidth="1"/>
    <col min="16" max="16" width="9.125" style="4" customWidth="1"/>
    <col min="17" max="17" width="9.125" style="21" customWidth="1"/>
    <col min="18" max="16384" width="16.25" style="4"/>
  </cols>
  <sheetData>
    <row r="1" spans="1:17" ht="18" customHeight="1">
      <c r="A1" s="75" t="s">
        <v>0</v>
      </c>
      <c r="B1" s="75"/>
      <c r="C1" s="75"/>
      <c r="D1" s="75"/>
      <c r="E1" s="6"/>
      <c r="F1" s="6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22.5" customHeight="1">
      <c r="A2" s="76" t="s">
        <v>79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17.25" customHeight="1">
      <c r="A3" s="77" t="s">
        <v>1</v>
      </c>
      <c r="B3" s="77"/>
      <c r="C3" s="77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78" t="s">
        <v>80</v>
      </c>
      <c r="P3" s="78"/>
      <c r="Q3" s="78"/>
    </row>
    <row r="4" spans="1:17" s="1" customFormat="1" ht="26.25" customHeight="1">
      <c r="A4" s="57" t="s">
        <v>2</v>
      </c>
      <c r="B4" s="59" t="s">
        <v>3</v>
      </c>
      <c r="C4" s="79" t="s">
        <v>4</v>
      </c>
      <c r="D4" s="80"/>
      <c r="E4" s="79" t="s">
        <v>5</v>
      </c>
      <c r="F4" s="81"/>
      <c r="G4" s="80"/>
      <c r="H4" s="61" t="s">
        <v>48</v>
      </c>
      <c r="I4" s="74" t="s">
        <v>50</v>
      </c>
      <c r="J4" s="74" t="s">
        <v>51</v>
      </c>
      <c r="K4" s="61" t="s">
        <v>52</v>
      </c>
      <c r="L4" s="59" t="s">
        <v>53</v>
      </c>
      <c r="M4" s="59" t="s">
        <v>6</v>
      </c>
      <c r="N4" s="59" t="s">
        <v>7</v>
      </c>
      <c r="O4" s="59" t="s">
        <v>8</v>
      </c>
      <c r="P4" s="63" t="s">
        <v>9</v>
      </c>
      <c r="Q4" s="64"/>
    </row>
    <row r="5" spans="1:17" s="1" customFormat="1" ht="24.75" customHeight="1">
      <c r="A5" s="58"/>
      <c r="B5" s="60"/>
      <c r="C5" s="10" t="s">
        <v>10</v>
      </c>
      <c r="D5" s="10" t="s">
        <v>11</v>
      </c>
      <c r="E5" s="11" t="s">
        <v>12</v>
      </c>
      <c r="F5" s="11" t="s">
        <v>13</v>
      </c>
      <c r="G5" s="11" t="s">
        <v>14</v>
      </c>
      <c r="H5" s="62"/>
      <c r="I5" s="74"/>
      <c r="J5" s="74"/>
      <c r="K5" s="62"/>
      <c r="L5" s="60"/>
      <c r="M5" s="60"/>
      <c r="N5" s="60"/>
      <c r="O5" s="60"/>
      <c r="P5" s="65"/>
      <c r="Q5" s="66"/>
    </row>
    <row r="6" spans="1:17" s="2" customFormat="1" ht="23.25" customHeight="1">
      <c r="A6" s="23">
        <v>1</v>
      </c>
      <c r="B6" s="24" t="s">
        <v>15</v>
      </c>
      <c r="C6" s="24">
        <v>88</v>
      </c>
      <c r="D6" s="24">
        <f t="shared" ref="D6:D17" si="0">C6*0.4</f>
        <v>35.200000000000003</v>
      </c>
      <c r="E6" s="24"/>
      <c r="F6" s="24">
        <v>90.5</v>
      </c>
      <c r="G6" s="24">
        <f>IF(AND(E6="",F6=""),16,IF(E6="",IF(16+(F6-88)*2&gt;20,20,IF(16+(F6-88)*2&lt;0,0,16+(F6-88)*2)),IF(F6="",IF(16+(E6-88)*2&gt;20,20,IF(16+(E6-88)*2&lt;0,0,16+(E6-88)*2)),IF(16+((E6+F6)/2-88)*2&gt;20,20,IF(16+((E6+F6)/2-88)*2&lt;0,0,16+((E6+F6)/2-88)*2)))))</f>
        <v>20</v>
      </c>
      <c r="H6" s="24">
        <v>9</v>
      </c>
      <c r="I6" s="24">
        <v>7</v>
      </c>
      <c r="J6" s="24">
        <v>6</v>
      </c>
      <c r="K6" s="24">
        <v>6</v>
      </c>
      <c r="L6" s="24">
        <v>6</v>
      </c>
      <c r="M6" s="24">
        <v>8</v>
      </c>
      <c r="N6" s="24"/>
      <c r="O6" s="24">
        <f>SUM(D6+G6+H6+I6+J6+K6+L6+M6+N6)</f>
        <v>97.2</v>
      </c>
      <c r="P6" s="67" t="s">
        <v>149</v>
      </c>
      <c r="Q6" s="68"/>
    </row>
    <row r="7" spans="1:17" s="2" customFormat="1" ht="23.25" customHeight="1">
      <c r="A7" s="23">
        <v>2</v>
      </c>
      <c r="B7" s="24" t="s">
        <v>16</v>
      </c>
      <c r="C7" s="31">
        <v>95</v>
      </c>
      <c r="D7" s="24">
        <f t="shared" si="0"/>
        <v>38</v>
      </c>
      <c r="E7" s="24"/>
      <c r="F7" s="24"/>
      <c r="G7" s="24">
        <f t="shared" ref="G7:G17" si="1">IF(AND(E7="",F7=""),16,IF(E7="",IF(16+(F7-88)*2&gt;20,20,IF(16+(F7-88)*2&lt;0,0,16+(F7-88)*2)),IF(F7="",IF(16+(E7-88)*2&gt;20,20,IF(16+(E7-88)*2&lt;0,0,16+(E7-88)*2)),IF(16+((E7+F7)/2-88)*2&gt;20,20,IF(16+((E7+F7)/2-88)*2&lt;0,0,16+((E7+F7)/2-88)*2)))))</f>
        <v>16</v>
      </c>
      <c r="H7" s="24">
        <v>4</v>
      </c>
      <c r="I7" s="24">
        <v>12</v>
      </c>
      <c r="J7" s="24">
        <v>6</v>
      </c>
      <c r="K7" s="24">
        <v>5</v>
      </c>
      <c r="L7" s="24">
        <v>6</v>
      </c>
      <c r="M7" s="24"/>
      <c r="N7" s="24"/>
      <c r="O7" s="24">
        <f t="shared" ref="O7:O17" si="2">SUM(D7+G7+H7+I7+J7+K7+L7+M7+N7)</f>
        <v>87</v>
      </c>
      <c r="P7" s="67"/>
      <c r="Q7" s="68"/>
    </row>
    <row r="8" spans="1:17" s="2" customFormat="1" ht="23.25" customHeight="1">
      <c r="A8" s="23">
        <v>3</v>
      </c>
      <c r="B8" s="24" t="s">
        <v>17</v>
      </c>
      <c r="C8" s="31">
        <v>89</v>
      </c>
      <c r="D8" s="24">
        <f t="shared" si="0"/>
        <v>35.6</v>
      </c>
      <c r="E8" s="24"/>
      <c r="F8" s="24"/>
      <c r="G8" s="24">
        <f t="shared" si="1"/>
        <v>16</v>
      </c>
      <c r="H8" s="24">
        <v>9</v>
      </c>
      <c r="I8" s="24">
        <v>10</v>
      </c>
      <c r="J8" s="24">
        <v>6</v>
      </c>
      <c r="K8" s="24">
        <v>6</v>
      </c>
      <c r="L8" s="24">
        <v>6</v>
      </c>
      <c r="M8" s="24"/>
      <c r="N8" s="24"/>
      <c r="O8" s="24">
        <f t="shared" si="2"/>
        <v>88.6</v>
      </c>
      <c r="P8" s="67"/>
      <c r="Q8" s="68"/>
    </row>
    <row r="9" spans="1:17" s="2" customFormat="1" ht="23.25" customHeight="1">
      <c r="A9" s="23">
        <v>4</v>
      </c>
      <c r="B9" s="25" t="s">
        <v>18</v>
      </c>
      <c r="C9" s="31">
        <v>87</v>
      </c>
      <c r="D9" s="24">
        <f t="shared" si="0"/>
        <v>34.800000000000004</v>
      </c>
      <c r="E9" s="24"/>
      <c r="F9" s="24"/>
      <c r="G9" s="24">
        <f t="shared" si="1"/>
        <v>16</v>
      </c>
      <c r="H9" s="24">
        <v>7</v>
      </c>
      <c r="I9" s="24">
        <v>8</v>
      </c>
      <c r="J9" s="24">
        <v>6</v>
      </c>
      <c r="K9" s="24">
        <v>3</v>
      </c>
      <c r="L9" s="24">
        <v>6</v>
      </c>
      <c r="M9" s="24">
        <v>2</v>
      </c>
      <c r="N9" s="24"/>
      <c r="O9" s="24">
        <f t="shared" si="2"/>
        <v>82.800000000000011</v>
      </c>
      <c r="P9" s="67" t="s">
        <v>147</v>
      </c>
      <c r="Q9" s="68"/>
    </row>
    <row r="10" spans="1:17" s="2" customFormat="1" ht="23.25" customHeight="1">
      <c r="A10" s="23">
        <v>5</v>
      </c>
      <c r="B10" s="25" t="s">
        <v>19</v>
      </c>
      <c r="C10" s="31">
        <v>90</v>
      </c>
      <c r="D10" s="24">
        <f t="shared" si="0"/>
        <v>36</v>
      </c>
      <c r="E10" s="24"/>
      <c r="F10" s="26"/>
      <c r="G10" s="24">
        <f t="shared" si="1"/>
        <v>16</v>
      </c>
      <c r="H10" s="24">
        <v>5</v>
      </c>
      <c r="I10" s="24">
        <v>9</v>
      </c>
      <c r="J10" s="24">
        <v>6</v>
      </c>
      <c r="K10" s="24">
        <v>6</v>
      </c>
      <c r="L10" s="24">
        <v>6</v>
      </c>
      <c r="M10" s="24">
        <v>9</v>
      </c>
      <c r="N10" s="24"/>
      <c r="O10" s="24">
        <f t="shared" si="2"/>
        <v>93</v>
      </c>
      <c r="P10" s="67" t="s">
        <v>146</v>
      </c>
      <c r="Q10" s="68"/>
    </row>
    <row r="11" spans="1:17" s="2" customFormat="1" ht="23.25" customHeight="1">
      <c r="A11" s="23">
        <v>6</v>
      </c>
      <c r="B11" s="24" t="s">
        <v>20</v>
      </c>
      <c r="C11" s="31">
        <v>89</v>
      </c>
      <c r="D11" s="24">
        <f t="shared" si="0"/>
        <v>35.6</v>
      </c>
      <c r="E11" s="24"/>
      <c r="F11" s="24">
        <v>87</v>
      </c>
      <c r="G11" s="24">
        <f t="shared" si="1"/>
        <v>14</v>
      </c>
      <c r="H11" s="24">
        <v>2</v>
      </c>
      <c r="I11" s="24">
        <v>4</v>
      </c>
      <c r="J11" s="24">
        <v>5.5</v>
      </c>
      <c r="K11" s="24">
        <v>5</v>
      </c>
      <c r="L11" s="24">
        <v>6</v>
      </c>
      <c r="M11" s="24">
        <v>5</v>
      </c>
      <c r="N11" s="24"/>
      <c r="O11" s="24">
        <f t="shared" si="2"/>
        <v>77.099999999999994</v>
      </c>
      <c r="P11" s="67" t="s">
        <v>148</v>
      </c>
      <c r="Q11" s="68"/>
    </row>
    <row r="12" spans="1:17" s="2" customFormat="1" ht="23.25" customHeight="1">
      <c r="A12" s="23">
        <v>7</v>
      </c>
      <c r="B12" s="24" t="s">
        <v>21</v>
      </c>
      <c r="C12" s="31">
        <v>88</v>
      </c>
      <c r="D12" s="24">
        <f t="shared" si="0"/>
        <v>35.200000000000003</v>
      </c>
      <c r="E12" s="24"/>
      <c r="F12" s="24"/>
      <c r="G12" s="24">
        <f t="shared" si="1"/>
        <v>16</v>
      </c>
      <c r="H12" s="24">
        <v>3</v>
      </c>
      <c r="I12" s="24">
        <v>7</v>
      </c>
      <c r="J12" s="24">
        <v>5.5</v>
      </c>
      <c r="K12" s="24">
        <v>3</v>
      </c>
      <c r="L12" s="24">
        <v>6</v>
      </c>
      <c r="M12" s="24">
        <v>6</v>
      </c>
      <c r="N12" s="24"/>
      <c r="O12" s="24">
        <f t="shared" si="2"/>
        <v>81.7</v>
      </c>
      <c r="P12" s="67" t="s">
        <v>152</v>
      </c>
      <c r="Q12" s="68"/>
    </row>
    <row r="13" spans="1:17" s="2" customFormat="1" ht="23.25" customHeight="1">
      <c r="A13" s="23">
        <v>8</v>
      </c>
      <c r="B13" s="24" t="s">
        <v>22</v>
      </c>
      <c r="C13" s="31">
        <v>93</v>
      </c>
      <c r="D13" s="24">
        <f t="shared" si="0"/>
        <v>37.200000000000003</v>
      </c>
      <c r="E13" s="24"/>
      <c r="F13" s="24"/>
      <c r="G13" s="24">
        <f t="shared" si="1"/>
        <v>16</v>
      </c>
      <c r="H13" s="24">
        <v>2</v>
      </c>
      <c r="I13" s="24">
        <v>5</v>
      </c>
      <c r="J13" s="24">
        <v>6</v>
      </c>
      <c r="K13" s="24">
        <v>3</v>
      </c>
      <c r="L13" s="24">
        <v>6</v>
      </c>
      <c r="M13" s="24">
        <v>8</v>
      </c>
      <c r="N13" s="24"/>
      <c r="O13" s="24">
        <f t="shared" si="2"/>
        <v>83.2</v>
      </c>
      <c r="P13" s="67" t="s">
        <v>149</v>
      </c>
      <c r="Q13" s="68"/>
    </row>
    <row r="14" spans="1:17" s="2" customFormat="1" ht="38.25" customHeight="1">
      <c r="A14" s="23">
        <v>9</v>
      </c>
      <c r="B14" s="24" t="s">
        <v>23</v>
      </c>
      <c r="C14" s="36">
        <v>91</v>
      </c>
      <c r="D14" s="24">
        <f t="shared" si="0"/>
        <v>36.4</v>
      </c>
      <c r="E14" s="27"/>
      <c r="F14" s="27"/>
      <c r="G14" s="24">
        <f t="shared" si="1"/>
        <v>16</v>
      </c>
      <c r="H14" s="24">
        <v>8</v>
      </c>
      <c r="I14" s="24">
        <v>7</v>
      </c>
      <c r="J14" s="24">
        <v>6</v>
      </c>
      <c r="K14" s="24">
        <v>6</v>
      </c>
      <c r="L14" s="24">
        <v>6</v>
      </c>
      <c r="M14" s="24">
        <v>23</v>
      </c>
      <c r="N14" s="24"/>
      <c r="O14" s="24">
        <v>100</v>
      </c>
      <c r="P14" s="67" t="s">
        <v>150</v>
      </c>
      <c r="Q14" s="68"/>
    </row>
    <row r="15" spans="1:17" s="2" customFormat="1" ht="23.25" customHeight="1">
      <c r="A15" s="23">
        <v>10</v>
      </c>
      <c r="B15" s="24" t="s">
        <v>24</v>
      </c>
      <c r="C15" s="31">
        <v>92</v>
      </c>
      <c r="D15" s="24">
        <f t="shared" si="0"/>
        <v>36.800000000000004</v>
      </c>
      <c r="E15" s="24"/>
      <c r="F15" s="24"/>
      <c r="G15" s="24">
        <f t="shared" si="1"/>
        <v>16</v>
      </c>
      <c r="H15" s="24">
        <v>4</v>
      </c>
      <c r="I15" s="24">
        <v>6</v>
      </c>
      <c r="J15" s="24">
        <v>6</v>
      </c>
      <c r="K15" s="24">
        <v>5</v>
      </c>
      <c r="L15" s="24">
        <v>6</v>
      </c>
      <c r="M15" s="24">
        <v>5</v>
      </c>
      <c r="N15" s="24"/>
      <c r="O15" s="24">
        <f t="shared" si="2"/>
        <v>84.800000000000011</v>
      </c>
      <c r="P15" s="67" t="s">
        <v>148</v>
      </c>
      <c r="Q15" s="68"/>
    </row>
    <row r="16" spans="1:17" s="2" customFormat="1" ht="23.25" customHeight="1">
      <c r="A16" s="23">
        <v>11</v>
      </c>
      <c r="B16" s="24" t="s">
        <v>25</v>
      </c>
      <c r="C16" s="24">
        <v>87</v>
      </c>
      <c r="D16" s="24">
        <f t="shared" si="0"/>
        <v>34.800000000000004</v>
      </c>
      <c r="E16" s="24">
        <v>90</v>
      </c>
      <c r="F16" s="24">
        <v>83</v>
      </c>
      <c r="G16" s="24">
        <f t="shared" si="1"/>
        <v>13</v>
      </c>
      <c r="H16" s="24">
        <v>3</v>
      </c>
      <c r="I16" s="24">
        <v>4</v>
      </c>
      <c r="J16" s="24">
        <v>2.5</v>
      </c>
      <c r="K16" s="24">
        <v>3</v>
      </c>
      <c r="L16" s="24">
        <v>6</v>
      </c>
      <c r="M16" s="24"/>
      <c r="N16" s="24">
        <v>-5</v>
      </c>
      <c r="O16" s="24">
        <f t="shared" si="2"/>
        <v>61.300000000000011</v>
      </c>
      <c r="P16" s="67" t="s">
        <v>151</v>
      </c>
      <c r="Q16" s="68"/>
    </row>
    <row r="17" spans="1:17" s="2" customFormat="1" ht="23.25" customHeight="1">
      <c r="A17" s="23">
        <v>12</v>
      </c>
      <c r="B17" s="24" t="s">
        <v>26</v>
      </c>
      <c r="C17" s="24">
        <v>92</v>
      </c>
      <c r="D17" s="24">
        <f t="shared" si="0"/>
        <v>36.800000000000004</v>
      </c>
      <c r="E17" s="24"/>
      <c r="F17" s="24">
        <v>86</v>
      </c>
      <c r="G17" s="24">
        <f t="shared" si="1"/>
        <v>12</v>
      </c>
      <c r="H17" s="24">
        <v>8</v>
      </c>
      <c r="I17" s="24">
        <v>8</v>
      </c>
      <c r="J17" s="24">
        <v>5.5</v>
      </c>
      <c r="K17" s="24">
        <v>6</v>
      </c>
      <c r="L17" s="24">
        <v>6</v>
      </c>
      <c r="M17" s="24">
        <v>3</v>
      </c>
      <c r="N17" s="24"/>
      <c r="O17" s="24">
        <f t="shared" si="2"/>
        <v>85.300000000000011</v>
      </c>
      <c r="P17" s="67" t="s">
        <v>145</v>
      </c>
      <c r="Q17" s="68"/>
    </row>
    <row r="18" spans="1:17" s="1" customFormat="1" ht="23.25" customHeight="1">
      <c r="A18" s="69" t="s">
        <v>29</v>
      </c>
      <c r="B18" s="69"/>
      <c r="C18" s="17"/>
      <c r="D18" s="17" t="s">
        <v>28</v>
      </c>
      <c r="E18" s="17"/>
      <c r="F18" s="17">
        <v>96</v>
      </c>
      <c r="G18" s="17" t="s">
        <v>28</v>
      </c>
      <c r="H18" s="17" t="s">
        <v>28</v>
      </c>
      <c r="I18" s="24" t="s">
        <v>28</v>
      </c>
      <c r="J18" s="24" t="s">
        <v>28</v>
      </c>
      <c r="K18" s="17" t="s">
        <v>28</v>
      </c>
      <c r="L18" s="17" t="s">
        <v>28</v>
      </c>
      <c r="M18" s="17" t="s">
        <v>28</v>
      </c>
      <c r="N18" s="17" t="s">
        <v>28</v>
      </c>
      <c r="O18" s="24" t="s">
        <v>28</v>
      </c>
      <c r="P18" s="72"/>
      <c r="Q18" s="73"/>
    </row>
    <row r="19" spans="1:17" s="1" customFormat="1" ht="23.25" customHeight="1">
      <c r="A19" s="69" t="s">
        <v>27</v>
      </c>
      <c r="B19" s="69"/>
      <c r="C19" s="25">
        <v>80</v>
      </c>
      <c r="D19" s="24" t="s">
        <v>28</v>
      </c>
      <c r="E19" s="25" t="s">
        <v>144</v>
      </c>
      <c r="F19" s="24">
        <v>79</v>
      </c>
      <c r="G19" s="24" t="s">
        <v>28</v>
      </c>
      <c r="H19" s="24" t="s">
        <v>28</v>
      </c>
      <c r="I19" s="24" t="s">
        <v>28</v>
      </c>
      <c r="J19" s="24" t="s">
        <v>28</v>
      </c>
      <c r="K19" s="24" t="s">
        <v>28</v>
      </c>
      <c r="L19" s="24" t="s">
        <v>28</v>
      </c>
      <c r="M19" s="24" t="s">
        <v>28</v>
      </c>
      <c r="N19" s="24" t="s">
        <v>28</v>
      </c>
      <c r="O19" s="24" t="s">
        <v>28</v>
      </c>
      <c r="P19" s="70"/>
      <c r="Q19" s="71"/>
    </row>
    <row r="20" spans="1:17" s="1" customFormat="1" ht="102" customHeight="1">
      <c r="A20" s="28" t="s">
        <v>30</v>
      </c>
      <c r="B20" s="56" t="s">
        <v>54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s="3" customFormat="1" ht="25.5" customHeight="1">
      <c r="Q21" s="29"/>
    </row>
    <row r="22" spans="1:17" s="3" customFormat="1" ht="25.5" customHeight="1">
      <c r="Q22" s="29"/>
    </row>
    <row r="23" spans="1:17" s="3" customFormat="1" ht="25.5" customHeight="1">
      <c r="Q23" s="29"/>
    </row>
    <row r="24" spans="1:17" s="3" customFormat="1" ht="25.5" customHeight="1">
      <c r="Q24" s="29"/>
    </row>
    <row r="25" spans="1:17" s="3" customFormat="1" ht="25.5" customHeight="1">
      <c r="Q25" s="29"/>
    </row>
    <row r="26" spans="1:17" s="3" customFormat="1" ht="25.5" customHeight="1">
      <c r="Q26" s="29"/>
    </row>
    <row r="27" spans="1:17" s="3" customFormat="1" ht="25.5" customHeight="1">
      <c r="Q27" s="29"/>
    </row>
    <row r="28" spans="1:17" s="3" customFormat="1" ht="25.5" customHeight="1">
      <c r="Q28" s="29"/>
    </row>
    <row r="29" spans="1:17" s="3" customFormat="1" ht="25.5" customHeight="1">
      <c r="Q29" s="29"/>
    </row>
    <row r="30" spans="1:17" s="3" customFormat="1" ht="25.5" customHeight="1">
      <c r="Q30" s="29"/>
    </row>
    <row r="31" spans="1:17" s="3" customFormat="1" ht="25.5" customHeight="1">
      <c r="Q31" s="29"/>
    </row>
    <row r="32" spans="1:17" s="3" customFormat="1" ht="25.5" customHeight="1">
      <c r="Q32" s="29"/>
    </row>
    <row r="33" spans="17:17" s="3" customFormat="1" ht="25.5" customHeight="1">
      <c r="Q33" s="29"/>
    </row>
  </sheetData>
  <sheetProtection selectLockedCells="1"/>
  <sortState ref="B6:R17">
    <sortCondition descending="1" ref="O6:O17"/>
  </sortState>
  <mergeCells count="34">
    <mergeCell ref="I4:I5"/>
    <mergeCell ref="J4:J5"/>
    <mergeCell ref="A1:D1"/>
    <mergeCell ref="A2:Q2"/>
    <mergeCell ref="A3:C3"/>
    <mergeCell ref="O3:Q3"/>
    <mergeCell ref="C4:D4"/>
    <mergeCell ref="E4:G4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B20:Q20"/>
    <mergeCell ref="A4:A5"/>
    <mergeCell ref="B4:B5"/>
    <mergeCell ref="H4:H5"/>
    <mergeCell ref="K4:K5"/>
    <mergeCell ref="L4:L5"/>
    <mergeCell ref="M4:M5"/>
    <mergeCell ref="N4:N5"/>
    <mergeCell ref="O4:O5"/>
    <mergeCell ref="P4:Q5"/>
    <mergeCell ref="P16:Q16"/>
    <mergeCell ref="P17:Q17"/>
    <mergeCell ref="A19:B19"/>
    <mergeCell ref="P19:Q19"/>
    <mergeCell ref="A18:B18"/>
    <mergeCell ref="P18:Q18"/>
  </mergeCells>
  <phoneticPr fontId="17" type="noConversion"/>
  <pageMargins left="1.1023622047244095" right="0.70866141732283472" top="0.74803149606299213" bottom="0.55118110236220474" header="0.31496062992125984" footer="0.31496062992125984"/>
  <pageSetup paperSize="9" scale="90" orientation="landscape" verticalDpi="300" r:id="rId1"/>
  <headerFooter>
    <oddFooter>&amp;L&amp;12-6-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"/>
  <sheetViews>
    <sheetView workbookViewId="0">
      <selection activeCell="D3" sqref="D3"/>
    </sheetView>
  </sheetViews>
  <sheetFormatPr defaultColWidth="9" defaultRowHeight="13.5"/>
  <cols>
    <col min="1" max="1" width="14.875" customWidth="1"/>
    <col min="2" max="2" width="35.25" customWidth="1"/>
    <col min="3" max="3" width="21.75" customWidth="1"/>
    <col min="4" max="4" width="18.5" customWidth="1"/>
    <col min="5" max="5" width="13.75" customWidth="1"/>
    <col min="6" max="6" width="16.125" customWidth="1"/>
    <col min="7" max="7" width="13.375" customWidth="1"/>
  </cols>
  <sheetData>
    <row r="1" spans="1:7" ht="22.5" customHeight="1">
      <c r="A1" s="12" t="s">
        <v>31</v>
      </c>
    </row>
    <row r="2" spans="1:7" ht="30.75" customHeight="1">
      <c r="A2" s="87" t="s">
        <v>32</v>
      </c>
      <c r="B2" s="87"/>
      <c r="C2" s="87"/>
      <c r="D2" s="88" t="s">
        <v>81</v>
      </c>
      <c r="E2" s="88"/>
      <c r="F2" s="88"/>
      <c r="G2" s="88"/>
    </row>
    <row r="3" spans="1:7" ht="29.25" customHeight="1">
      <c r="A3" s="89" t="s">
        <v>33</v>
      </c>
      <c r="B3" s="89"/>
      <c r="C3" s="13"/>
      <c r="D3" s="13"/>
      <c r="E3" s="13"/>
      <c r="F3" s="77" t="str">
        <f>各村成绩!O3</f>
        <v xml:space="preserve"> 时间：2024年09月30日</v>
      </c>
      <c r="G3" s="77"/>
    </row>
    <row r="4" spans="1:7" ht="24.75" customHeight="1">
      <c r="A4" s="86" t="s">
        <v>34</v>
      </c>
      <c r="B4" s="90" t="s">
        <v>35</v>
      </c>
      <c r="C4" s="90"/>
      <c r="D4" s="91" t="s">
        <v>36</v>
      </c>
      <c r="E4" s="91"/>
      <c r="F4" s="92"/>
      <c r="G4" s="86" t="s">
        <v>37</v>
      </c>
    </row>
    <row r="5" spans="1:7" ht="29.25" customHeight="1">
      <c r="A5" s="86"/>
      <c r="B5" s="14" t="s">
        <v>38</v>
      </c>
      <c r="C5" s="15" t="s">
        <v>39</v>
      </c>
      <c r="D5" s="15" t="s">
        <v>40</v>
      </c>
      <c r="E5" s="16" t="s">
        <v>41</v>
      </c>
      <c r="F5" s="16" t="s">
        <v>42</v>
      </c>
      <c r="G5" s="86"/>
    </row>
    <row r="6" spans="1:7" ht="157.5" customHeight="1">
      <c r="A6" s="17" t="s">
        <v>43</v>
      </c>
      <c r="B6" s="17" t="str">
        <f>"("&amp;各村成绩!C6&amp;"+"&amp;各村成绩!C7&amp;"+"&amp;各村成绩!C8&amp;"+"&amp;各村成绩!C9&amp;"+"&amp;各村成绩!C10&amp;"+"&amp;各村成绩!C11&amp;"+"&amp;各村成绩!C12&amp;"+"&amp;各村成绩!C13&amp;"+"&amp;各村成绩!C14&amp;"+"&amp;各村成绩!C15&amp;"+"&amp;各村成绩!C16&amp;"+"&amp;各村成绩!C17&amp;"+"&amp;各村成绩!C18&amp;")"&amp;"/13*70%="&amp;ROUND(SUM(各村成绩!C6:C18)/13*0.7,2)</f>
        <v>(88+95+89+87+90+89+88+93+91+92+87+92+)/13*70%=58.21</v>
      </c>
      <c r="C6" s="18" t="str">
        <f>各村成绩!C19&amp;"*30%="&amp;各村成绩!C19*0.3</f>
        <v>80*30%=24</v>
      </c>
      <c r="D6" s="18"/>
      <c r="E6" s="18"/>
      <c r="F6" s="18"/>
      <c r="G6" s="19">
        <f>SUM(各村成绩!C6:C18)/13*0.7+各村成绩!C19*0.3+D6+E6+F6</f>
        <v>82.207692307692298</v>
      </c>
    </row>
    <row r="7" spans="1:7" ht="80.25" customHeight="1">
      <c r="A7" s="20" t="s">
        <v>9</v>
      </c>
      <c r="B7" s="82" t="s">
        <v>44</v>
      </c>
      <c r="C7" s="83"/>
      <c r="D7" s="83"/>
      <c r="E7" s="83"/>
      <c r="F7" s="83"/>
      <c r="G7" s="84"/>
    </row>
    <row r="8" spans="1:7" ht="28.5" customHeight="1">
      <c r="A8" s="85"/>
      <c r="B8" s="85"/>
      <c r="C8" s="85"/>
      <c r="D8" s="85"/>
      <c r="E8" s="85"/>
      <c r="F8" s="85"/>
      <c r="G8" s="85"/>
    </row>
  </sheetData>
  <mergeCells count="10">
    <mergeCell ref="B7:G7"/>
    <mergeCell ref="A8:G8"/>
    <mergeCell ref="A4:A5"/>
    <mergeCell ref="G4:G5"/>
    <mergeCell ref="A2:C2"/>
    <mergeCell ref="D2:G2"/>
    <mergeCell ref="A3:B3"/>
    <mergeCell ref="F3:G3"/>
    <mergeCell ref="B4:C4"/>
    <mergeCell ref="D4:F4"/>
  </mergeCells>
  <phoneticPr fontId="17" type="noConversion"/>
  <printOptions horizontalCentered="1"/>
  <pageMargins left="0.70866141732283472" right="0.70866141732283472" top="0.74803149606299213" bottom="0.74803149606299213" header="0.31496062992125984" footer="0.59055118110236227"/>
  <pageSetup paperSize="9" orientation="landscape" horizontalDpi="200" verticalDpi="300" r:id="rId1"/>
  <headerFooter>
    <oddFooter>&amp;R&amp;12-7-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8"/>
  <sheetViews>
    <sheetView zoomScale="85" zoomScaleNormal="85" workbookViewId="0">
      <selection activeCell="R11" sqref="R11"/>
    </sheetView>
  </sheetViews>
  <sheetFormatPr defaultColWidth="9" defaultRowHeight="13.5"/>
  <cols>
    <col min="1" max="1" width="11.375" customWidth="1"/>
    <col min="2" max="3" width="8.625" customWidth="1"/>
    <col min="4" max="6" width="6.625" customWidth="1"/>
    <col min="7" max="7" width="7.125" customWidth="1"/>
    <col min="8" max="8" width="6.5" customWidth="1"/>
    <col min="9" max="9" width="9.875" customWidth="1"/>
    <col min="10" max="10" width="8.25" customWidth="1"/>
    <col min="11" max="11" width="9.375" customWidth="1"/>
    <col min="12" max="12" width="9.875" customWidth="1"/>
    <col min="13" max="13" width="7.625" customWidth="1"/>
    <col min="14" max="14" width="7.375" customWidth="1"/>
    <col min="15" max="15" width="7.125" customWidth="1"/>
    <col min="16" max="16" width="12.375" customWidth="1"/>
    <col min="17" max="17" width="28.375" customWidth="1"/>
    <col min="18" max="18" width="26.5" customWidth="1"/>
    <col min="19" max="19" width="15.625" customWidth="1"/>
  </cols>
  <sheetData>
    <row r="1" spans="1:19" ht="22.5" customHeight="1">
      <c r="A1" s="12" t="s">
        <v>64</v>
      </c>
    </row>
    <row r="2" spans="1:19" ht="41.25" customHeight="1">
      <c r="A2" s="93" t="s">
        <v>82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30.75" customHeight="1">
      <c r="A3" s="40" t="s">
        <v>65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1" t="s">
        <v>143</v>
      </c>
    </row>
    <row r="4" spans="1:19" ht="50.25" customHeight="1">
      <c r="A4" s="94" t="s">
        <v>66</v>
      </c>
      <c r="B4" s="101" t="s">
        <v>67</v>
      </c>
      <c r="C4" s="102"/>
      <c r="D4" s="95" t="s">
        <v>68</v>
      </c>
      <c r="E4" s="95"/>
      <c r="F4" s="95"/>
      <c r="G4" s="96" t="s">
        <v>69</v>
      </c>
      <c r="H4" s="97"/>
      <c r="I4" s="95" t="s">
        <v>70</v>
      </c>
      <c r="J4" s="95"/>
      <c r="K4" s="95"/>
      <c r="L4" s="95"/>
      <c r="M4" s="95"/>
      <c r="N4" s="95"/>
      <c r="O4" s="95" t="s">
        <v>71</v>
      </c>
      <c r="P4" s="95" t="s">
        <v>72</v>
      </c>
      <c r="Q4" s="95" t="s">
        <v>73</v>
      </c>
      <c r="R4" s="105" t="s">
        <v>136</v>
      </c>
      <c r="S4" s="100" t="s">
        <v>9</v>
      </c>
    </row>
    <row r="5" spans="1:19" ht="36.75" customHeight="1">
      <c r="A5" s="94"/>
      <c r="B5" s="103"/>
      <c r="C5" s="104"/>
      <c r="D5" s="95"/>
      <c r="E5" s="95"/>
      <c r="F5" s="95"/>
      <c r="G5" s="98"/>
      <c r="H5" s="99"/>
      <c r="I5" s="42" t="s">
        <v>74</v>
      </c>
      <c r="J5" s="42" t="s">
        <v>75</v>
      </c>
      <c r="K5" s="42" t="s">
        <v>76</v>
      </c>
      <c r="L5" s="42" t="s">
        <v>77</v>
      </c>
      <c r="M5" s="42" t="s">
        <v>75</v>
      </c>
      <c r="N5" s="54" t="s">
        <v>132</v>
      </c>
      <c r="O5" s="95"/>
      <c r="P5" s="95"/>
      <c r="Q5" s="95"/>
      <c r="R5" s="106"/>
      <c r="S5" s="100"/>
    </row>
    <row r="6" spans="1:19" ht="43.5" customHeight="1">
      <c r="A6" s="43" t="s">
        <v>18</v>
      </c>
      <c r="B6" s="44"/>
      <c r="C6" s="44"/>
      <c r="D6" s="44" t="s">
        <v>87</v>
      </c>
      <c r="E6" s="44"/>
      <c r="F6" s="44"/>
      <c r="G6" s="45"/>
      <c r="H6" s="44"/>
      <c r="I6" s="44" t="s">
        <v>88</v>
      </c>
      <c r="J6" s="46" t="s">
        <v>89</v>
      </c>
      <c r="K6" s="46" t="s">
        <v>98</v>
      </c>
      <c r="L6" s="44" t="s">
        <v>105</v>
      </c>
      <c r="M6" s="46" t="s">
        <v>106</v>
      </c>
      <c r="N6" s="46" t="s">
        <v>98</v>
      </c>
      <c r="O6" s="45"/>
      <c r="P6" s="47"/>
      <c r="Q6" s="48" t="s">
        <v>109</v>
      </c>
      <c r="R6" s="48" t="s">
        <v>123</v>
      </c>
      <c r="S6" s="49"/>
    </row>
    <row r="7" spans="1:19" ht="43.5" customHeight="1">
      <c r="A7" s="43" t="s">
        <v>20</v>
      </c>
      <c r="B7" s="44"/>
      <c r="C7" s="44"/>
      <c r="D7" s="44"/>
      <c r="E7" s="44"/>
      <c r="F7" s="44"/>
      <c r="G7" s="44"/>
      <c r="H7" s="44"/>
      <c r="I7" s="44" t="s">
        <v>88</v>
      </c>
      <c r="J7" s="44" t="s">
        <v>90</v>
      </c>
      <c r="K7" s="46" t="s">
        <v>99</v>
      </c>
      <c r="L7" s="44" t="s">
        <v>115</v>
      </c>
      <c r="M7" s="44" t="s">
        <v>116</v>
      </c>
      <c r="N7" s="45" t="s">
        <v>120</v>
      </c>
      <c r="O7" s="45"/>
      <c r="P7" s="47" t="s">
        <v>104</v>
      </c>
      <c r="Q7" s="48" t="s">
        <v>137</v>
      </c>
      <c r="R7" s="48" t="s">
        <v>133</v>
      </c>
      <c r="S7" s="49"/>
    </row>
    <row r="8" spans="1:19" ht="43.5" customHeight="1">
      <c r="A8" s="43" t="s">
        <v>25</v>
      </c>
      <c r="B8" s="44"/>
      <c r="C8" s="44"/>
      <c r="D8" s="44"/>
      <c r="E8" s="44"/>
      <c r="F8" s="44"/>
      <c r="G8" s="45"/>
      <c r="H8" s="44"/>
      <c r="I8" s="44" t="s">
        <v>88</v>
      </c>
      <c r="J8" s="44" t="s">
        <v>100</v>
      </c>
      <c r="K8" s="46" t="s">
        <v>91</v>
      </c>
      <c r="L8" s="44" t="s">
        <v>121</v>
      </c>
      <c r="M8" s="44" t="s">
        <v>119</v>
      </c>
      <c r="N8" s="45" t="s">
        <v>120</v>
      </c>
      <c r="O8" s="50"/>
      <c r="P8" s="45"/>
      <c r="Q8" s="48" t="s">
        <v>110</v>
      </c>
      <c r="R8" s="48"/>
      <c r="S8" s="51"/>
    </row>
    <row r="9" spans="1:19" ht="43.5" customHeight="1">
      <c r="A9" s="43" t="s">
        <v>15</v>
      </c>
      <c r="B9" s="44"/>
      <c r="C9" s="44"/>
      <c r="D9" s="44"/>
      <c r="E9" s="44"/>
      <c r="F9" s="44"/>
      <c r="G9" s="45"/>
      <c r="H9" s="44"/>
      <c r="I9" s="44" t="s">
        <v>88</v>
      </c>
      <c r="J9" s="50" t="s">
        <v>89</v>
      </c>
      <c r="K9" s="44" t="s">
        <v>98</v>
      </c>
      <c r="L9" s="44" t="s">
        <v>105</v>
      </c>
      <c r="M9" s="44" t="s">
        <v>100</v>
      </c>
      <c r="N9" s="45" t="s">
        <v>98</v>
      </c>
      <c r="O9" s="47"/>
      <c r="P9" s="47" t="s">
        <v>102</v>
      </c>
      <c r="Q9" s="48" t="s">
        <v>111</v>
      </c>
      <c r="R9" s="48" t="s">
        <v>134</v>
      </c>
      <c r="S9" s="49"/>
    </row>
    <row r="10" spans="1:19" ht="43.5" customHeight="1">
      <c r="A10" s="43" t="s">
        <v>22</v>
      </c>
      <c r="B10" s="44"/>
      <c r="C10" s="44"/>
      <c r="D10" s="44"/>
      <c r="E10" s="44"/>
      <c r="F10" s="44"/>
      <c r="G10" s="50"/>
      <c r="H10" s="44"/>
      <c r="I10" s="44" t="s">
        <v>88</v>
      </c>
      <c r="J10" s="46" t="s">
        <v>89</v>
      </c>
      <c r="K10" s="46" t="s">
        <v>98</v>
      </c>
      <c r="L10" s="44" t="s">
        <v>107</v>
      </c>
      <c r="M10" s="46" t="s">
        <v>108</v>
      </c>
      <c r="N10" s="45" t="s">
        <v>120</v>
      </c>
      <c r="O10" s="50"/>
      <c r="P10" s="45"/>
      <c r="Q10" s="48" t="s">
        <v>137</v>
      </c>
      <c r="R10" s="48" t="s">
        <v>134</v>
      </c>
      <c r="S10" s="49"/>
    </row>
    <row r="11" spans="1:19" ht="43.5" customHeight="1">
      <c r="A11" s="43" t="s">
        <v>23</v>
      </c>
      <c r="B11" s="44"/>
      <c r="C11" s="44"/>
      <c r="D11" s="44" t="s">
        <v>118</v>
      </c>
      <c r="E11" s="44"/>
      <c r="F11" s="44"/>
      <c r="G11" s="45" t="s">
        <v>129</v>
      </c>
      <c r="H11" s="44"/>
      <c r="I11" s="44" t="s">
        <v>88</v>
      </c>
      <c r="J11" s="44" t="s">
        <v>90</v>
      </c>
      <c r="K11" s="44" t="s">
        <v>91</v>
      </c>
      <c r="L11" s="44" t="s">
        <v>107</v>
      </c>
      <c r="M11" s="44" t="s">
        <v>108</v>
      </c>
      <c r="N11" s="45" t="s">
        <v>98</v>
      </c>
      <c r="O11" s="45"/>
      <c r="P11" s="47" t="s">
        <v>102</v>
      </c>
      <c r="Q11" s="48" t="s">
        <v>138</v>
      </c>
      <c r="R11" s="48" t="s">
        <v>135</v>
      </c>
      <c r="S11" s="49"/>
    </row>
    <row r="12" spans="1:19" ht="43.5" customHeight="1">
      <c r="A12" s="43" t="s">
        <v>17</v>
      </c>
      <c r="B12" s="44"/>
      <c r="C12" s="44"/>
      <c r="D12" s="44" t="s">
        <v>128</v>
      </c>
      <c r="E12" s="44"/>
      <c r="F12" s="44"/>
      <c r="G12" s="46" t="s">
        <v>129</v>
      </c>
      <c r="H12" s="44"/>
      <c r="I12" s="44" t="s">
        <v>88</v>
      </c>
      <c r="J12" s="46" t="s">
        <v>89</v>
      </c>
      <c r="K12" s="44" t="s">
        <v>91</v>
      </c>
      <c r="L12" s="44" t="s">
        <v>115</v>
      </c>
      <c r="M12" s="46" t="s">
        <v>89</v>
      </c>
      <c r="N12" s="45" t="s">
        <v>117</v>
      </c>
      <c r="O12" s="50"/>
      <c r="P12" s="47" t="s">
        <v>102</v>
      </c>
      <c r="Q12" s="48" t="s">
        <v>112</v>
      </c>
      <c r="R12" s="48"/>
      <c r="S12" s="51"/>
    </row>
    <row r="13" spans="1:19" ht="43.5" customHeight="1">
      <c r="A13" s="43" t="s">
        <v>26</v>
      </c>
      <c r="B13" s="44"/>
      <c r="C13" s="44"/>
      <c r="D13" s="44"/>
      <c r="E13" s="44"/>
      <c r="F13" s="44"/>
      <c r="G13" s="44" t="s">
        <v>93</v>
      </c>
      <c r="H13" s="44" t="s">
        <v>127</v>
      </c>
      <c r="I13" s="44" t="s">
        <v>88</v>
      </c>
      <c r="J13" s="46" t="s">
        <v>89</v>
      </c>
      <c r="K13" s="46" t="s">
        <v>98</v>
      </c>
      <c r="L13" s="44" t="s">
        <v>107</v>
      </c>
      <c r="M13" s="44" t="s">
        <v>108</v>
      </c>
      <c r="N13" s="45" t="s">
        <v>98</v>
      </c>
      <c r="O13" s="45"/>
      <c r="P13" s="47" t="s">
        <v>102</v>
      </c>
      <c r="Q13" s="48" t="s">
        <v>139</v>
      </c>
      <c r="R13" s="48"/>
      <c r="S13" s="49" t="s">
        <v>94</v>
      </c>
    </row>
    <row r="14" spans="1:19" ht="43.5" customHeight="1">
      <c r="A14" s="43" t="s">
        <v>21</v>
      </c>
      <c r="B14" s="44"/>
      <c r="C14" s="44"/>
      <c r="D14" s="44"/>
      <c r="E14" s="44"/>
      <c r="F14" s="44"/>
      <c r="G14" s="44"/>
      <c r="H14" s="44"/>
      <c r="I14" s="44" t="s">
        <v>88</v>
      </c>
      <c r="J14" s="46" t="s">
        <v>89</v>
      </c>
      <c r="K14" s="46" t="s">
        <v>101</v>
      </c>
      <c r="L14" s="44" t="s">
        <v>107</v>
      </c>
      <c r="M14" s="46" t="s">
        <v>106</v>
      </c>
      <c r="N14" s="45" t="s">
        <v>98</v>
      </c>
      <c r="O14" s="45"/>
      <c r="P14" s="47"/>
      <c r="Q14" s="48" t="s">
        <v>140</v>
      </c>
      <c r="R14" s="48"/>
      <c r="S14" s="49" t="s">
        <v>114</v>
      </c>
    </row>
    <row r="15" spans="1:19" ht="43.5" customHeight="1">
      <c r="A15" s="43" t="s">
        <v>19</v>
      </c>
      <c r="B15" s="44" t="s">
        <v>127</v>
      </c>
      <c r="C15" s="44"/>
      <c r="D15" s="44" t="s">
        <v>128</v>
      </c>
      <c r="E15" s="44"/>
      <c r="F15" s="44"/>
      <c r="G15" s="44" t="s">
        <v>96</v>
      </c>
      <c r="H15" s="44"/>
      <c r="I15" s="44" t="s">
        <v>88</v>
      </c>
      <c r="J15" s="50" t="s">
        <v>89</v>
      </c>
      <c r="K15" s="44" t="s">
        <v>91</v>
      </c>
      <c r="L15" s="44" t="s">
        <v>122</v>
      </c>
      <c r="M15" s="46" t="s">
        <v>124</v>
      </c>
      <c r="N15" s="50" t="s">
        <v>125</v>
      </c>
      <c r="O15" s="45"/>
      <c r="P15" s="47" t="s">
        <v>102</v>
      </c>
      <c r="Q15" s="48" t="s">
        <v>141</v>
      </c>
      <c r="R15" s="48"/>
      <c r="S15" s="49" t="s">
        <v>92</v>
      </c>
    </row>
    <row r="16" spans="1:19" ht="43.5" customHeight="1">
      <c r="A16" s="43" t="s">
        <v>16</v>
      </c>
      <c r="B16" s="44" t="s">
        <v>87</v>
      </c>
      <c r="C16" s="44" t="s">
        <v>95</v>
      </c>
      <c r="D16" s="46" t="s">
        <v>105</v>
      </c>
      <c r="E16" s="46" t="s">
        <v>130</v>
      </c>
      <c r="F16" s="44" t="s">
        <v>131</v>
      </c>
      <c r="G16" s="44" t="s">
        <v>97</v>
      </c>
      <c r="H16" s="44" t="s">
        <v>122</v>
      </c>
      <c r="I16" s="44" t="s">
        <v>88</v>
      </c>
      <c r="J16" s="44" t="s">
        <v>90</v>
      </c>
      <c r="K16" s="44" t="s">
        <v>91</v>
      </c>
      <c r="L16" s="44" t="s">
        <v>107</v>
      </c>
      <c r="M16" s="44" t="s">
        <v>100</v>
      </c>
      <c r="N16" s="45" t="s">
        <v>117</v>
      </c>
      <c r="O16" s="45"/>
      <c r="P16" s="47" t="s">
        <v>103</v>
      </c>
      <c r="Q16" s="48" t="s">
        <v>142</v>
      </c>
      <c r="R16" s="48"/>
      <c r="S16" s="52"/>
    </row>
    <row r="17" spans="1:19" ht="43.5" customHeight="1">
      <c r="A17" s="43" t="s">
        <v>24</v>
      </c>
      <c r="B17" s="44"/>
      <c r="C17" s="44"/>
      <c r="D17" s="44"/>
      <c r="E17" s="44"/>
      <c r="F17" s="44"/>
      <c r="G17" s="44"/>
      <c r="H17" s="44"/>
      <c r="I17" s="44" t="s">
        <v>88</v>
      </c>
      <c r="J17" s="46" t="s">
        <v>100</v>
      </c>
      <c r="K17" s="45" t="s">
        <v>98</v>
      </c>
      <c r="L17" s="44" t="s">
        <v>122</v>
      </c>
      <c r="M17" s="44" t="s">
        <v>126</v>
      </c>
      <c r="N17" s="46" t="s">
        <v>125</v>
      </c>
      <c r="O17" s="45"/>
      <c r="P17" s="47" t="s">
        <v>104</v>
      </c>
      <c r="Q17" s="48" t="s">
        <v>113</v>
      </c>
      <c r="R17" s="48" t="s">
        <v>133</v>
      </c>
      <c r="S17" s="49"/>
    </row>
    <row r="18" spans="1:19">
      <c r="Q18" s="4"/>
      <c r="R18" s="4"/>
    </row>
  </sheetData>
  <mergeCells count="11">
    <mergeCell ref="A2:S2"/>
    <mergeCell ref="A4:A5"/>
    <mergeCell ref="D4:F5"/>
    <mergeCell ref="G4:H5"/>
    <mergeCell ref="I4:N4"/>
    <mergeCell ref="O4:O5"/>
    <mergeCell ref="P4:P5"/>
    <mergeCell ref="Q4:Q5"/>
    <mergeCell ref="S4:S5"/>
    <mergeCell ref="B4:C5"/>
    <mergeCell ref="R4:R5"/>
  </mergeCells>
  <phoneticPr fontId="21" type="noConversion"/>
  <printOptions horizontalCentered="1"/>
  <pageMargins left="0.78740157480314965" right="0.62992125984251968" top="0.74803149606299213" bottom="0.74803149606299213" header="0.31496062992125984" footer="0.59055118110236227"/>
  <pageSetup paperSize="9" scale="65" firstPageNumber="8" orientation="landscape" useFirstPageNumber="1" r:id="rId1"/>
  <headerFooter>
    <oddFooter>&amp;L&amp;14- 8 -</oddFooter>
    <evenFooter>&amp;R- 8 -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1"/>
  <sheetViews>
    <sheetView tabSelected="1" zoomScale="85" zoomScaleNormal="85" workbookViewId="0">
      <selection activeCell="Z14" sqref="Z14"/>
    </sheetView>
  </sheetViews>
  <sheetFormatPr defaultColWidth="16.25" defaultRowHeight="25.5" customHeight="1"/>
  <cols>
    <col min="1" max="1" width="5.25" style="4" customWidth="1"/>
    <col min="2" max="2" width="10" style="4" customWidth="1"/>
    <col min="3" max="6" width="9.125" style="4" customWidth="1"/>
    <col min="7" max="23" width="5.625" style="4" customWidth="1"/>
    <col min="24" max="24" width="9.875" style="4" customWidth="1"/>
    <col min="25" max="25" width="7.75" style="4" customWidth="1"/>
    <col min="26" max="16384" width="16.25" style="4"/>
  </cols>
  <sheetData>
    <row r="1" spans="1:27" ht="18" customHeight="1">
      <c r="A1" s="5" t="s">
        <v>78</v>
      </c>
      <c r="B1" s="5"/>
      <c r="C1" s="6"/>
      <c r="D1" s="6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7"/>
      <c r="Y1" s="7"/>
    </row>
    <row r="2" spans="1:27" ht="33.75" customHeight="1">
      <c r="A2" s="113" t="s">
        <v>83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</row>
    <row r="3" spans="1:27" ht="17.25" customHeight="1">
      <c r="A3" s="37" t="s">
        <v>1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53" t="s">
        <v>80</v>
      </c>
    </row>
    <row r="4" spans="1:27" s="1" customFormat="1" ht="21.75" customHeight="1">
      <c r="A4" s="109" t="s">
        <v>45</v>
      </c>
      <c r="B4" s="109" t="s">
        <v>3</v>
      </c>
      <c r="C4" s="114" t="s">
        <v>46</v>
      </c>
      <c r="D4" s="114"/>
      <c r="E4" s="114"/>
      <c r="F4" s="114"/>
      <c r="G4" s="119" t="s">
        <v>55</v>
      </c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1"/>
      <c r="X4" s="117" t="s">
        <v>63</v>
      </c>
      <c r="Y4" s="115" t="s">
        <v>47</v>
      </c>
    </row>
    <row r="5" spans="1:27" s="1" customFormat="1" ht="21.75" customHeight="1">
      <c r="A5" s="110"/>
      <c r="B5" s="110"/>
      <c r="C5" s="111" t="s">
        <v>84</v>
      </c>
      <c r="D5" s="111" t="s">
        <v>85</v>
      </c>
      <c r="E5" s="111" t="s">
        <v>86</v>
      </c>
      <c r="F5" s="109" t="s">
        <v>49</v>
      </c>
      <c r="G5" s="118" t="s">
        <v>153</v>
      </c>
      <c r="H5" s="118"/>
      <c r="I5" s="118"/>
      <c r="J5" s="118"/>
      <c r="K5" s="118"/>
      <c r="L5" s="118"/>
      <c r="M5" s="118"/>
      <c r="N5" s="118" t="s">
        <v>154</v>
      </c>
      <c r="O5" s="118"/>
      <c r="P5" s="118"/>
      <c r="Q5" s="118"/>
      <c r="R5" s="118"/>
      <c r="S5" s="118" t="s">
        <v>155</v>
      </c>
      <c r="T5" s="118"/>
      <c r="U5" s="118"/>
      <c r="V5" s="118"/>
      <c r="W5" s="118"/>
      <c r="X5" s="116"/>
      <c r="Y5" s="116"/>
    </row>
    <row r="6" spans="1:27" s="1" customFormat="1" ht="21.75" customHeight="1">
      <c r="A6" s="110"/>
      <c r="B6" s="110"/>
      <c r="C6" s="112"/>
      <c r="D6" s="112"/>
      <c r="E6" s="112"/>
      <c r="F6" s="110"/>
      <c r="G6" s="107" t="s">
        <v>58</v>
      </c>
      <c r="H6" s="108"/>
      <c r="I6" s="107" t="s">
        <v>77</v>
      </c>
      <c r="J6" s="108"/>
      <c r="K6" s="107" t="s">
        <v>156</v>
      </c>
      <c r="L6" s="108"/>
      <c r="M6" s="122" t="s">
        <v>60</v>
      </c>
      <c r="N6" s="118" t="s">
        <v>58</v>
      </c>
      <c r="O6" s="118"/>
      <c r="P6" s="118" t="s">
        <v>59</v>
      </c>
      <c r="Q6" s="118"/>
      <c r="R6" s="122" t="s">
        <v>61</v>
      </c>
      <c r="S6" s="118" t="s">
        <v>58</v>
      </c>
      <c r="T6" s="118"/>
      <c r="U6" s="118" t="s">
        <v>59</v>
      </c>
      <c r="V6" s="118"/>
      <c r="W6" s="122" t="s">
        <v>62</v>
      </c>
      <c r="X6" s="116"/>
      <c r="Y6" s="116"/>
    </row>
    <row r="7" spans="1:27" s="1" customFormat="1" ht="93" customHeight="1">
      <c r="A7" s="110"/>
      <c r="B7" s="110"/>
      <c r="C7" s="112"/>
      <c r="D7" s="112"/>
      <c r="E7" s="112"/>
      <c r="F7" s="110"/>
      <c r="G7" s="38" t="s">
        <v>57</v>
      </c>
      <c r="H7" s="38" t="s">
        <v>56</v>
      </c>
      <c r="I7" s="38" t="s">
        <v>57</v>
      </c>
      <c r="J7" s="38" t="s">
        <v>56</v>
      </c>
      <c r="K7" s="38" t="s">
        <v>57</v>
      </c>
      <c r="L7" s="38" t="s">
        <v>56</v>
      </c>
      <c r="M7" s="123"/>
      <c r="N7" s="38" t="s">
        <v>57</v>
      </c>
      <c r="O7" s="38" t="s">
        <v>56</v>
      </c>
      <c r="P7" s="38" t="s">
        <v>57</v>
      </c>
      <c r="Q7" s="38" t="s">
        <v>56</v>
      </c>
      <c r="R7" s="123"/>
      <c r="S7" s="38" t="s">
        <v>57</v>
      </c>
      <c r="T7" s="38" t="s">
        <v>56</v>
      </c>
      <c r="U7" s="38" t="s">
        <v>57</v>
      </c>
      <c r="V7" s="38" t="s">
        <v>56</v>
      </c>
      <c r="W7" s="123"/>
      <c r="X7" s="116"/>
      <c r="Y7" s="116"/>
    </row>
    <row r="8" spans="1:27" s="1" customFormat="1" ht="33" customHeight="1">
      <c r="A8" s="30">
        <v>1</v>
      </c>
      <c r="B8" s="31" t="s">
        <v>15</v>
      </c>
      <c r="C8" s="31">
        <v>88.4</v>
      </c>
      <c r="D8" s="31">
        <v>76</v>
      </c>
      <c r="E8" s="31">
        <v>97.2</v>
      </c>
      <c r="F8" s="32">
        <f t="shared" ref="F8:F19" si="0">SUM(C8+D8+E8)/3</f>
        <v>87.2</v>
      </c>
      <c r="G8" s="33">
        <v>2</v>
      </c>
      <c r="H8" s="33">
        <v>1</v>
      </c>
      <c r="I8" s="33">
        <v>0</v>
      </c>
      <c r="J8" s="33">
        <v>1</v>
      </c>
      <c r="K8" s="33">
        <v>1</v>
      </c>
      <c r="L8" s="31">
        <v>1</v>
      </c>
      <c r="M8" s="31">
        <f>SUM(G8:L8)</f>
        <v>6</v>
      </c>
      <c r="N8" s="31">
        <v>0</v>
      </c>
      <c r="O8" s="31">
        <v>0</v>
      </c>
      <c r="P8" s="31">
        <v>2</v>
      </c>
      <c r="Q8" s="31">
        <v>1</v>
      </c>
      <c r="R8" s="31">
        <f>SUM(N8:Q8)</f>
        <v>3</v>
      </c>
      <c r="S8" s="31">
        <v>2</v>
      </c>
      <c r="T8" s="31">
        <v>1</v>
      </c>
      <c r="U8" s="31">
        <v>1</v>
      </c>
      <c r="V8" s="31">
        <v>1</v>
      </c>
      <c r="W8" s="31">
        <f>SUM(S8:V8)</f>
        <v>5</v>
      </c>
      <c r="X8" s="32">
        <f>F8+M8+R8+W8</f>
        <v>101.2</v>
      </c>
      <c r="Y8" s="39" t="s">
        <v>158</v>
      </c>
      <c r="AA8" s="55"/>
    </row>
    <row r="9" spans="1:27" s="1" customFormat="1" ht="33" customHeight="1">
      <c r="A9" s="30">
        <v>2</v>
      </c>
      <c r="B9" s="31" t="s">
        <v>16</v>
      </c>
      <c r="C9" s="31">
        <v>78.599999999999994</v>
      </c>
      <c r="D9" s="31">
        <v>77.2</v>
      </c>
      <c r="E9" s="31">
        <v>87</v>
      </c>
      <c r="F9" s="32">
        <f t="shared" si="0"/>
        <v>80.933333333333337</v>
      </c>
      <c r="G9" s="33">
        <v>1</v>
      </c>
      <c r="H9" s="33">
        <v>1</v>
      </c>
      <c r="I9" s="33">
        <v>1</v>
      </c>
      <c r="J9" s="33">
        <v>1</v>
      </c>
      <c r="K9" s="33">
        <v>1</v>
      </c>
      <c r="L9" s="31">
        <v>1</v>
      </c>
      <c r="M9" s="31">
        <f t="shared" ref="M9:M19" si="1">SUM(G9:L9)</f>
        <v>6</v>
      </c>
      <c r="N9" s="31">
        <v>1</v>
      </c>
      <c r="O9" s="31">
        <v>1</v>
      </c>
      <c r="P9" s="31">
        <v>1</v>
      </c>
      <c r="Q9" s="31">
        <v>1</v>
      </c>
      <c r="R9" s="31">
        <f t="shared" ref="R9:R19" si="2">SUM(N9:Q9)</f>
        <v>4</v>
      </c>
      <c r="S9" s="31">
        <v>1</v>
      </c>
      <c r="T9" s="31">
        <v>1</v>
      </c>
      <c r="U9" s="31">
        <v>1</v>
      </c>
      <c r="V9" s="31">
        <v>1</v>
      </c>
      <c r="W9" s="31">
        <f t="shared" ref="W9:W19" si="3">SUM(S9:V9)</f>
        <v>4</v>
      </c>
      <c r="X9" s="32">
        <f t="shared" ref="X9:X19" si="4">F9+M9+R9+W9</f>
        <v>94.933333333333337</v>
      </c>
      <c r="Y9" s="39" t="s">
        <v>163</v>
      </c>
      <c r="AA9" s="55"/>
    </row>
    <row r="10" spans="1:27" s="2" customFormat="1" ht="33" customHeight="1">
      <c r="A10" s="34">
        <v>3</v>
      </c>
      <c r="B10" s="31" t="s">
        <v>17</v>
      </c>
      <c r="C10" s="31">
        <v>99.4</v>
      </c>
      <c r="D10" s="31">
        <v>87.4</v>
      </c>
      <c r="E10" s="31">
        <v>88.6</v>
      </c>
      <c r="F10" s="32">
        <f t="shared" si="0"/>
        <v>91.8</v>
      </c>
      <c r="G10" s="33">
        <v>2</v>
      </c>
      <c r="H10" s="33">
        <v>1</v>
      </c>
      <c r="I10" s="33">
        <v>2</v>
      </c>
      <c r="J10" s="33">
        <v>1</v>
      </c>
      <c r="K10" s="33">
        <v>2</v>
      </c>
      <c r="L10" s="31">
        <v>1</v>
      </c>
      <c r="M10" s="31">
        <f t="shared" si="1"/>
        <v>9</v>
      </c>
      <c r="N10" s="31">
        <v>2</v>
      </c>
      <c r="O10" s="31">
        <v>1</v>
      </c>
      <c r="P10" s="31">
        <v>2</v>
      </c>
      <c r="Q10" s="31">
        <v>1</v>
      </c>
      <c r="R10" s="31">
        <f t="shared" si="2"/>
        <v>6</v>
      </c>
      <c r="S10" s="31">
        <v>2</v>
      </c>
      <c r="T10" s="31">
        <v>1</v>
      </c>
      <c r="U10" s="31">
        <v>2</v>
      </c>
      <c r="V10" s="31">
        <v>1</v>
      </c>
      <c r="W10" s="31">
        <f t="shared" si="3"/>
        <v>6</v>
      </c>
      <c r="X10" s="32">
        <f t="shared" si="4"/>
        <v>112.8</v>
      </c>
      <c r="Y10" s="39" t="s">
        <v>157</v>
      </c>
      <c r="AA10" s="55"/>
    </row>
    <row r="11" spans="1:27" s="1" customFormat="1" ht="33" customHeight="1">
      <c r="A11" s="30">
        <v>4</v>
      </c>
      <c r="B11" s="35" t="s">
        <v>18</v>
      </c>
      <c r="C11" s="31">
        <v>88.6</v>
      </c>
      <c r="D11" s="31">
        <v>83.6</v>
      </c>
      <c r="E11" s="31">
        <v>82.8</v>
      </c>
      <c r="F11" s="32">
        <f t="shared" si="0"/>
        <v>85</v>
      </c>
      <c r="G11" s="33">
        <v>2</v>
      </c>
      <c r="H11" s="33">
        <v>1</v>
      </c>
      <c r="I11" s="33">
        <v>0</v>
      </c>
      <c r="J11" s="33">
        <v>1</v>
      </c>
      <c r="K11" s="33">
        <v>1</v>
      </c>
      <c r="L11" s="31">
        <v>1</v>
      </c>
      <c r="M11" s="31">
        <f t="shared" si="1"/>
        <v>6</v>
      </c>
      <c r="N11" s="31">
        <v>0</v>
      </c>
      <c r="O11" s="31">
        <v>1</v>
      </c>
      <c r="P11" s="31">
        <v>0</v>
      </c>
      <c r="Q11" s="31">
        <v>1</v>
      </c>
      <c r="R11" s="31">
        <f t="shared" si="2"/>
        <v>2</v>
      </c>
      <c r="S11" s="31">
        <v>2</v>
      </c>
      <c r="T11" s="31">
        <v>1</v>
      </c>
      <c r="U11" s="31">
        <v>2</v>
      </c>
      <c r="V11" s="31">
        <v>1</v>
      </c>
      <c r="W11" s="31">
        <f t="shared" si="3"/>
        <v>6</v>
      </c>
      <c r="X11" s="32">
        <f t="shared" si="4"/>
        <v>99</v>
      </c>
      <c r="Y11" s="39" t="s">
        <v>159</v>
      </c>
      <c r="AA11" s="55"/>
    </row>
    <row r="12" spans="1:27" s="1" customFormat="1" ht="33" customHeight="1">
      <c r="A12" s="30">
        <v>5</v>
      </c>
      <c r="B12" s="35" t="s">
        <v>19</v>
      </c>
      <c r="C12" s="31">
        <v>81.800000000000011</v>
      </c>
      <c r="D12" s="31">
        <v>80.800000000000011</v>
      </c>
      <c r="E12" s="31">
        <v>93</v>
      </c>
      <c r="F12" s="32">
        <f t="shared" si="0"/>
        <v>85.2</v>
      </c>
      <c r="G12" s="33">
        <v>2</v>
      </c>
      <c r="H12" s="33">
        <v>1</v>
      </c>
      <c r="I12" s="33">
        <v>0</v>
      </c>
      <c r="J12" s="33">
        <v>0</v>
      </c>
      <c r="K12" s="33">
        <v>2</v>
      </c>
      <c r="L12" s="31">
        <v>1</v>
      </c>
      <c r="M12" s="31">
        <f t="shared" si="1"/>
        <v>6</v>
      </c>
      <c r="N12" s="31">
        <v>0</v>
      </c>
      <c r="O12" s="31">
        <v>1</v>
      </c>
      <c r="P12" s="31">
        <v>0</v>
      </c>
      <c r="Q12" s="31">
        <v>1</v>
      </c>
      <c r="R12" s="31">
        <f t="shared" si="2"/>
        <v>2</v>
      </c>
      <c r="S12" s="31">
        <v>2</v>
      </c>
      <c r="T12" s="31">
        <v>1</v>
      </c>
      <c r="U12" s="31">
        <v>0</v>
      </c>
      <c r="V12" s="31">
        <v>1</v>
      </c>
      <c r="W12" s="31">
        <f t="shared" si="3"/>
        <v>4</v>
      </c>
      <c r="X12" s="32">
        <f t="shared" si="4"/>
        <v>97.2</v>
      </c>
      <c r="Y12" s="39" t="s">
        <v>161</v>
      </c>
      <c r="AA12" s="55"/>
    </row>
    <row r="13" spans="1:27" s="1" customFormat="1" ht="33" customHeight="1">
      <c r="A13" s="30">
        <v>6</v>
      </c>
      <c r="B13" s="31" t="s">
        <v>20</v>
      </c>
      <c r="C13" s="31">
        <v>80.599999999999994</v>
      </c>
      <c r="D13" s="31">
        <v>77.400000000000006</v>
      </c>
      <c r="E13" s="31">
        <v>77.099999999999994</v>
      </c>
      <c r="F13" s="32">
        <f t="shared" si="0"/>
        <v>78.36666666666666</v>
      </c>
      <c r="G13" s="33">
        <v>0</v>
      </c>
      <c r="H13" s="33">
        <v>1</v>
      </c>
      <c r="I13" s="33">
        <v>0</v>
      </c>
      <c r="J13" s="33">
        <v>1</v>
      </c>
      <c r="K13" s="33">
        <v>2</v>
      </c>
      <c r="L13" s="31">
        <v>1</v>
      </c>
      <c r="M13" s="31">
        <f t="shared" si="1"/>
        <v>5</v>
      </c>
      <c r="N13" s="31">
        <v>1</v>
      </c>
      <c r="O13" s="31">
        <v>1</v>
      </c>
      <c r="P13" s="31">
        <v>0</v>
      </c>
      <c r="Q13" s="31">
        <v>1</v>
      </c>
      <c r="R13" s="31">
        <f t="shared" si="2"/>
        <v>3</v>
      </c>
      <c r="S13" s="31">
        <v>1</v>
      </c>
      <c r="T13" s="31">
        <v>1</v>
      </c>
      <c r="U13" s="31">
        <v>0</v>
      </c>
      <c r="V13" s="31">
        <v>0</v>
      </c>
      <c r="W13" s="31">
        <f t="shared" si="3"/>
        <v>2</v>
      </c>
      <c r="X13" s="32">
        <f t="shared" si="4"/>
        <v>88.36666666666666</v>
      </c>
      <c r="Y13" s="39" t="s">
        <v>166</v>
      </c>
      <c r="AA13" s="55"/>
    </row>
    <row r="14" spans="1:27" s="1" customFormat="1" ht="33" customHeight="1">
      <c r="A14" s="30">
        <v>7</v>
      </c>
      <c r="B14" s="31" t="s">
        <v>21</v>
      </c>
      <c r="C14" s="31">
        <v>84.6</v>
      </c>
      <c r="D14" s="31">
        <v>83.7</v>
      </c>
      <c r="E14" s="31">
        <v>81.7</v>
      </c>
      <c r="F14" s="32">
        <f t="shared" si="0"/>
        <v>83.333333333333329</v>
      </c>
      <c r="G14" s="33">
        <v>2</v>
      </c>
      <c r="H14" s="33">
        <v>1</v>
      </c>
      <c r="I14" s="33">
        <v>0</v>
      </c>
      <c r="J14" s="33">
        <v>1</v>
      </c>
      <c r="K14" s="33">
        <v>2</v>
      </c>
      <c r="L14" s="31">
        <v>0</v>
      </c>
      <c r="M14" s="31">
        <f t="shared" si="1"/>
        <v>6</v>
      </c>
      <c r="N14" s="31">
        <v>0</v>
      </c>
      <c r="O14" s="31">
        <v>1</v>
      </c>
      <c r="P14" s="31">
        <v>0</v>
      </c>
      <c r="Q14" s="31">
        <v>1</v>
      </c>
      <c r="R14" s="31">
        <f t="shared" si="2"/>
        <v>2</v>
      </c>
      <c r="S14" s="31">
        <v>2</v>
      </c>
      <c r="T14" s="31">
        <v>0</v>
      </c>
      <c r="U14" s="31">
        <v>2</v>
      </c>
      <c r="V14" s="31">
        <v>1</v>
      </c>
      <c r="W14" s="31">
        <f t="shared" si="3"/>
        <v>5</v>
      </c>
      <c r="X14" s="32">
        <f t="shared" si="4"/>
        <v>96.333333333333329</v>
      </c>
      <c r="Y14" s="39" t="s">
        <v>162</v>
      </c>
      <c r="AA14" s="55"/>
    </row>
    <row r="15" spans="1:27" s="1" customFormat="1" ht="33" customHeight="1">
      <c r="A15" s="30">
        <v>8</v>
      </c>
      <c r="B15" s="31" t="s">
        <v>22</v>
      </c>
      <c r="C15" s="31">
        <v>80.2</v>
      </c>
      <c r="D15" s="31">
        <v>69.2</v>
      </c>
      <c r="E15" s="31">
        <v>83.2</v>
      </c>
      <c r="F15" s="32">
        <f t="shared" si="0"/>
        <v>77.533333333333346</v>
      </c>
      <c r="G15" s="33">
        <v>2</v>
      </c>
      <c r="H15" s="33">
        <v>1</v>
      </c>
      <c r="I15" s="33">
        <v>0</v>
      </c>
      <c r="J15" s="33">
        <v>1</v>
      </c>
      <c r="K15" s="33">
        <v>0</v>
      </c>
      <c r="L15" s="31">
        <v>1</v>
      </c>
      <c r="M15" s="31">
        <f t="shared" si="1"/>
        <v>5</v>
      </c>
      <c r="N15" s="31">
        <v>0</v>
      </c>
      <c r="O15" s="31">
        <v>1</v>
      </c>
      <c r="P15" s="31">
        <v>0</v>
      </c>
      <c r="Q15" s="31">
        <v>0</v>
      </c>
      <c r="R15" s="31">
        <f t="shared" si="2"/>
        <v>1</v>
      </c>
      <c r="S15" s="31">
        <v>2</v>
      </c>
      <c r="T15" s="31">
        <v>1</v>
      </c>
      <c r="U15" s="31">
        <v>0</v>
      </c>
      <c r="V15" s="31">
        <v>0</v>
      </c>
      <c r="W15" s="31">
        <f t="shared" si="3"/>
        <v>3</v>
      </c>
      <c r="X15" s="32">
        <f t="shared" si="4"/>
        <v>86.533333333333346</v>
      </c>
      <c r="Y15" s="39" t="s">
        <v>167</v>
      </c>
      <c r="AA15" s="55"/>
    </row>
    <row r="16" spans="1:27" s="1" customFormat="1" ht="33" customHeight="1">
      <c r="A16" s="30">
        <v>9</v>
      </c>
      <c r="B16" s="31" t="s">
        <v>23</v>
      </c>
      <c r="C16" s="36">
        <v>88.6</v>
      </c>
      <c r="D16" s="36">
        <v>82.4</v>
      </c>
      <c r="E16" s="31">
        <v>100</v>
      </c>
      <c r="F16" s="32">
        <f t="shared" si="0"/>
        <v>90.333333333333329</v>
      </c>
      <c r="G16" s="33">
        <v>1</v>
      </c>
      <c r="H16" s="33">
        <v>1</v>
      </c>
      <c r="I16" s="33">
        <v>0</v>
      </c>
      <c r="J16" s="33">
        <v>1</v>
      </c>
      <c r="K16" s="33">
        <v>0</v>
      </c>
      <c r="L16" s="31">
        <v>1</v>
      </c>
      <c r="M16" s="31">
        <f t="shared" si="1"/>
        <v>4</v>
      </c>
      <c r="N16" s="36">
        <v>0</v>
      </c>
      <c r="O16" s="31">
        <v>0</v>
      </c>
      <c r="P16" s="36">
        <v>0</v>
      </c>
      <c r="Q16" s="36">
        <v>1</v>
      </c>
      <c r="R16" s="31">
        <f t="shared" si="2"/>
        <v>1</v>
      </c>
      <c r="S16" s="36">
        <v>1</v>
      </c>
      <c r="T16" s="31">
        <v>1</v>
      </c>
      <c r="U16" s="36">
        <v>0</v>
      </c>
      <c r="V16" s="36">
        <v>1</v>
      </c>
      <c r="W16" s="31">
        <f t="shared" si="3"/>
        <v>3</v>
      </c>
      <c r="X16" s="32">
        <f t="shared" si="4"/>
        <v>98.333333333333329</v>
      </c>
      <c r="Y16" s="39" t="s">
        <v>160</v>
      </c>
      <c r="AA16" s="55"/>
    </row>
    <row r="17" spans="1:27" s="1" customFormat="1" ht="33" customHeight="1">
      <c r="A17" s="30">
        <v>10</v>
      </c>
      <c r="B17" s="31" t="s">
        <v>24</v>
      </c>
      <c r="C17" s="31">
        <v>87.2</v>
      </c>
      <c r="D17" s="31">
        <v>73.300000000000011</v>
      </c>
      <c r="E17" s="31">
        <v>84.800000000000011</v>
      </c>
      <c r="F17" s="32">
        <f t="shared" si="0"/>
        <v>81.766666666666666</v>
      </c>
      <c r="G17" s="33">
        <v>2</v>
      </c>
      <c r="H17" s="33">
        <v>1</v>
      </c>
      <c r="I17" s="33">
        <v>0</v>
      </c>
      <c r="J17" s="33">
        <v>1</v>
      </c>
      <c r="K17" s="33">
        <v>0</v>
      </c>
      <c r="L17" s="31">
        <v>0</v>
      </c>
      <c r="M17" s="31">
        <f t="shared" si="1"/>
        <v>4</v>
      </c>
      <c r="N17" s="31">
        <v>2</v>
      </c>
      <c r="O17" s="31">
        <v>1</v>
      </c>
      <c r="P17" s="31">
        <v>1</v>
      </c>
      <c r="Q17" s="31">
        <v>1</v>
      </c>
      <c r="R17" s="31">
        <f t="shared" si="2"/>
        <v>5</v>
      </c>
      <c r="S17" s="31">
        <v>1</v>
      </c>
      <c r="T17" s="31">
        <v>1</v>
      </c>
      <c r="U17" s="31">
        <v>1</v>
      </c>
      <c r="V17" s="31">
        <v>1</v>
      </c>
      <c r="W17" s="31">
        <f t="shared" si="3"/>
        <v>4</v>
      </c>
      <c r="X17" s="32">
        <f t="shared" si="4"/>
        <v>94.766666666666666</v>
      </c>
      <c r="Y17" s="39" t="s">
        <v>164</v>
      </c>
      <c r="AA17" s="55"/>
    </row>
    <row r="18" spans="1:27" s="1" customFormat="1" ht="33" customHeight="1">
      <c r="A18" s="30">
        <v>11</v>
      </c>
      <c r="B18" s="31" t="s">
        <v>25</v>
      </c>
      <c r="C18" s="31">
        <v>80.2</v>
      </c>
      <c r="D18" s="31">
        <v>79.599999999999994</v>
      </c>
      <c r="E18" s="31">
        <v>61.300000000000011</v>
      </c>
      <c r="F18" s="32">
        <f t="shared" si="0"/>
        <v>73.7</v>
      </c>
      <c r="G18" s="33">
        <v>1</v>
      </c>
      <c r="H18" s="33">
        <v>0</v>
      </c>
      <c r="I18" s="33">
        <v>0</v>
      </c>
      <c r="J18" s="33">
        <v>0</v>
      </c>
      <c r="K18" s="33">
        <v>0</v>
      </c>
      <c r="L18" s="31">
        <v>0</v>
      </c>
      <c r="M18" s="31">
        <f t="shared" si="1"/>
        <v>1</v>
      </c>
      <c r="N18" s="31">
        <v>0</v>
      </c>
      <c r="O18" s="31">
        <v>0</v>
      </c>
      <c r="P18" s="31">
        <v>1</v>
      </c>
      <c r="Q18" s="31">
        <v>1</v>
      </c>
      <c r="R18" s="31">
        <f t="shared" si="2"/>
        <v>2</v>
      </c>
      <c r="S18" s="31">
        <v>1</v>
      </c>
      <c r="T18" s="31">
        <v>1</v>
      </c>
      <c r="U18" s="31">
        <v>0</v>
      </c>
      <c r="V18" s="31">
        <v>0</v>
      </c>
      <c r="W18" s="31">
        <f t="shared" si="3"/>
        <v>2</v>
      </c>
      <c r="X18" s="32">
        <f t="shared" si="4"/>
        <v>78.7</v>
      </c>
      <c r="Y18" s="39" t="s">
        <v>168</v>
      </c>
      <c r="AA18" s="55"/>
    </row>
    <row r="19" spans="1:27" s="1" customFormat="1" ht="33" customHeight="1">
      <c r="A19" s="30">
        <v>12</v>
      </c>
      <c r="B19" s="31" t="s">
        <v>26</v>
      </c>
      <c r="C19" s="31">
        <v>86.300000000000011</v>
      </c>
      <c r="D19" s="31">
        <v>73.099999999999994</v>
      </c>
      <c r="E19" s="31">
        <v>85.300000000000011</v>
      </c>
      <c r="F19" s="32">
        <f t="shared" si="0"/>
        <v>81.566666666666677</v>
      </c>
      <c r="G19" s="33">
        <v>2</v>
      </c>
      <c r="H19" s="33">
        <v>1</v>
      </c>
      <c r="I19" s="33">
        <v>0</v>
      </c>
      <c r="J19" s="33">
        <v>1</v>
      </c>
      <c r="K19" s="33">
        <v>2</v>
      </c>
      <c r="L19" s="31">
        <v>1</v>
      </c>
      <c r="M19" s="31">
        <f t="shared" si="1"/>
        <v>7</v>
      </c>
      <c r="N19" s="31">
        <v>0</v>
      </c>
      <c r="O19" s="31">
        <v>1</v>
      </c>
      <c r="P19" s="31">
        <v>0</v>
      </c>
      <c r="Q19" s="31">
        <v>1</v>
      </c>
      <c r="R19" s="31">
        <f t="shared" si="2"/>
        <v>2</v>
      </c>
      <c r="S19" s="31">
        <v>2</v>
      </c>
      <c r="T19" s="31">
        <v>1</v>
      </c>
      <c r="U19" s="31">
        <v>0</v>
      </c>
      <c r="V19" s="31">
        <v>1</v>
      </c>
      <c r="W19" s="31">
        <f t="shared" si="3"/>
        <v>4</v>
      </c>
      <c r="X19" s="32">
        <f t="shared" si="4"/>
        <v>94.566666666666677</v>
      </c>
      <c r="Y19" s="39" t="s">
        <v>165</v>
      </c>
      <c r="AA19" s="55"/>
    </row>
    <row r="20" spans="1:27" s="3" customFormat="1" ht="25.5" customHeight="1"/>
    <row r="21" spans="1:27" s="3" customFormat="1" ht="25.5" customHeight="1"/>
    <row r="22" spans="1:27" s="3" customFormat="1" ht="25.5" customHeight="1"/>
    <row r="23" spans="1:27" s="3" customFormat="1" ht="25.5" customHeight="1"/>
    <row r="24" spans="1:27" s="3" customFormat="1" ht="25.5" customHeight="1"/>
    <row r="25" spans="1:27" s="3" customFormat="1" ht="25.5" customHeight="1"/>
    <row r="26" spans="1:27" s="3" customFormat="1" ht="25.5" customHeight="1"/>
    <row r="27" spans="1:27" s="3" customFormat="1" ht="25.5" customHeight="1"/>
    <row r="28" spans="1:27" s="3" customFormat="1" ht="25.5" customHeight="1"/>
    <row r="29" spans="1:27" s="3" customFormat="1" ht="25.5" customHeight="1"/>
    <row r="30" spans="1:27" s="3" customFormat="1" ht="25.5" customHeight="1"/>
    <row r="31" spans="1:27" s="3" customFormat="1" ht="25.5" customHeight="1"/>
  </sheetData>
  <sheetProtection selectLockedCells="1"/>
  <mergeCells count="24">
    <mergeCell ref="A2:Y2"/>
    <mergeCell ref="C4:F4"/>
    <mergeCell ref="Y4:Y7"/>
    <mergeCell ref="X4:X7"/>
    <mergeCell ref="N6:O6"/>
    <mergeCell ref="P6:Q6"/>
    <mergeCell ref="S6:T6"/>
    <mergeCell ref="U6:V6"/>
    <mergeCell ref="G4:W4"/>
    <mergeCell ref="G5:M5"/>
    <mergeCell ref="N5:R5"/>
    <mergeCell ref="S5:W5"/>
    <mergeCell ref="M6:M7"/>
    <mergeCell ref="R6:R7"/>
    <mergeCell ref="W6:W7"/>
    <mergeCell ref="A4:A7"/>
    <mergeCell ref="G6:H6"/>
    <mergeCell ref="K6:L6"/>
    <mergeCell ref="B4:B7"/>
    <mergeCell ref="C5:C7"/>
    <mergeCell ref="D5:D7"/>
    <mergeCell ref="E5:E7"/>
    <mergeCell ref="F5:F7"/>
    <mergeCell ref="I6:J6"/>
  </mergeCells>
  <phoneticPr fontId="17" type="noConversion"/>
  <printOptions horizontalCentered="1"/>
  <pageMargins left="0.78740157480314965" right="0.78740157480314965" top="0.78740157480314965" bottom="0.78740157480314965" header="0.31496062992125984" footer="0.51181102362204722"/>
  <pageSetup paperSize="9" scale="76" orientation="landscape" horizontalDpi="200" verticalDpi="300" r:id="rId1"/>
  <headerFooter>
    <oddFooter>&amp;R&amp;14- 9 -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各村成绩</vt:lpstr>
      <vt:lpstr>保洁公司成绩（自动生成，勿改）</vt:lpstr>
      <vt:lpstr>成绩量化明细表</vt:lpstr>
      <vt:lpstr>2季度卫生评比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2024-10-11T02:16:25Z</cp:lastPrinted>
  <dcterms:created xsi:type="dcterms:W3CDTF">2006-09-13T11:21:00Z</dcterms:created>
  <dcterms:modified xsi:type="dcterms:W3CDTF">2024-10-11T02:23:23Z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F1F84998027D4F5C8017A16058CA96E9</vt:lpwstr>
  </property>
  <property fmtid="{D5CDD505-2E9C-101B-9397-08002B2CF9AE}" pid="3" name="KSOProductBuildVer">
    <vt:lpwstr>2052-11.1.0.13703</vt:lpwstr>
  </property>
</Properties>
</file>