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-15" yWindow="-15" windowWidth="14415" windowHeight="12540" activeTab="2"/>
  </bookViews>
  <sheets>
    <sheet name="各村成绩" sheetId="1" r:id="rId1"/>
    <sheet name="保洁公司成绩（自动生成，勿改）" sheetId="2" r:id="rId2"/>
    <sheet name="各村成绩 (2)" sheetId="3" r:id="rId3"/>
  </sheets>
  <calcPr calcId="125725"/>
</workbook>
</file>

<file path=xl/calcChain.xml><?xml version="1.0" encoding="utf-8"?>
<calcChain xmlns="http://schemas.openxmlformats.org/spreadsheetml/2006/main">
  <c r="E9" i="3"/>
  <c r="H9"/>
  <c r="M9"/>
  <c r="M13"/>
  <c r="H13"/>
  <c r="E13"/>
  <c r="M11"/>
  <c r="H11"/>
  <c r="E11"/>
  <c r="M10"/>
  <c r="H10"/>
  <c r="E10"/>
  <c r="M8"/>
  <c r="H8"/>
  <c r="E8"/>
  <c r="M6"/>
  <c r="H6"/>
  <c r="E6"/>
  <c r="M7"/>
  <c r="H7"/>
  <c r="E7"/>
  <c r="M14"/>
  <c r="H14"/>
  <c r="E14"/>
  <c r="M12"/>
  <c r="H12"/>
  <c r="E12"/>
  <c r="M17"/>
  <c r="H17"/>
  <c r="E17"/>
  <c r="M16"/>
  <c r="H16"/>
  <c r="E16"/>
  <c r="M15"/>
  <c r="H15"/>
  <c r="E15"/>
  <c r="L7" i="1"/>
  <c r="L8"/>
  <c r="L9"/>
  <c r="L10"/>
  <c r="L11"/>
  <c r="L12"/>
  <c r="L13"/>
  <c r="L14"/>
  <c r="L15"/>
  <c r="L16"/>
  <c r="L17"/>
  <c r="L6"/>
  <c r="C12" i="3" l="1"/>
  <c r="C9"/>
  <c r="C16"/>
  <c r="C13"/>
  <c r="C7"/>
  <c r="C11"/>
  <c r="C8"/>
  <c r="C14"/>
  <c r="C6"/>
  <c r="C17"/>
  <c r="C15"/>
  <c r="C10"/>
  <c r="D7" i="1"/>
  <c r="D8"/>
  <c r="D9"/>
  <c r="D10"/>
  <c r="D11"/>
  <c r="D12"/>
  <c r="D13"/>
  <c r="D14"/>
  <c r="D15"/>
  <c r="D16"/>
  <c r="D17"/>
  <c r="D6"/>
  <c r="G7" i="2" l="1"/>
  <c r="B7"/>
  <c r="G10" i="1"/>
  <c r="Q10" s="1"/>
  <c r="C7" i="2"/>
  <c r="F4"/>
  <c r="G11" i="1"/>
  <c r="Q11" s="1"/>
  <c r="G13"/>
  <c r="Q13" s="1"/>
  <c r="G14"/>
  <c r="Q14" s="1"/>
  <c r="G7"/>
  <c r="Q7" s="1"/>
  <c r="G6"/>
  <c r="Q6" s="1"/>
  <c r="G9"/>
  <c r="Q9" s="1"/>
  <c r="G8"/>
  <c r="Q8" s="1"/>
  <c r="G16"/>
  <c r="Q16" s="1"/>
  <c r="G17"/>
  <c r="Q17" s="1"/>
  <c r="G15"/>
  <c r="Q15" s="1"/>
  <c r="G12"/>
  <c r="Q12" s="1"/>
</calcChain>
</file>

<file path=xl/sharedStrings.xml><?xml version="1.0" encoding="utf-8"?>
<sst xmlns="http://schemas.openxmlformats.org/spreadsheetml/2006/main" count="146" uniqueCount="64">
  <si>
    <t>附件1</t>
    <phoneticPr fontId="2" type="noConversion"/>
  </si>
  <si>
    <t xml:space="preserve">单位：省新镇人民政府 </t>
    <phoneticPr fontId="2" type="noConversion"/>
  </si>
  <si>
    <t>村别</t>
    <phoneticPr fontId="2" type="noConversion"/>
  </si>
  <si>
    <t>加分项</t>
    <phoneticPr fontId="2" type="noConversion"/>
  </si>
  <si>
    <t>总分</t>
    <phoneticPr fontId="2" type="noConversion"/>
  </si>
  <si>
    <t>备注</t>
    <phoneticPr fontId="2" type="noConversion"/>
  </si>
  <si>
    <t>公厕</t>
    <phoneticPr fontId="2" type="noConversion"/>
  </si>
  <si>
    <t>附件2</t>
    <phoneticPr fontId="2" type="noConversion"/>
  </si>
  <si>
    <t>单位：省新镇人民政府</t>
    <phoneticPr fontId="2" type="noConversion"/>
  </si>
  <si>
    <t>考评对象</t>
    <phoneticPr fontId="2" type="noConversion"/>
  </si>
  <si>
    <t>得分项</t>
    <phoneticPr fontId="2" type="noConversion"/>
  </si>
  <si>
    <t>扣分项</t>
    <phoneticPr fontId="2" type="noConversion"/>
  </si>
  <si>
    <t>合计
成绩</t>
    <phoneticPr fontId="2" type="noConversion"/>
  </si>
  <si>
    <t>村庄卫生及水体保洁检查(70%）</t>
    <phoneticPr fontId="2" type="noConversion"/>
  </si>
  <si>
    <t>公路巡查（30%）</t>
    <phoneticPr fontId="2" type="noConversion"/>
  </si>
  <si>
    <t>备注</t>
    <phoneticPr fontId="2" type="noConversion"/>
  </si>
  <si>
    <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  <phoneticPr fontId="2" type="noConversion"/>
  </si>
  <si>
    <t>折算分数
(20%)</t>
    <phoneticPr fontId="2" type="noConversion"/>
  </si>
  <si>
    <t>材料报送
情况
(10%)</t>
    <phoneticPr fontId="2" type="noConversion"/>
  </si>
  <si>
    <t>经费上缴
情况
(5%)</t>
    <phoneticPr fontId="2" type="noConversion"/>
  </si>
  <si>
    <t>扣分项
(整改图上报等情况)</t>
    <phoneticPr fontId="2" type="noConversion"/>
  </si>
  <si>
    <t>/</t>
    <phoneticPr fontId="1" type="noConversion"/>
  </si>
  <si>
    <t>/</t>
    <phoneticPr fontId="1" type="noConversion"/>
  </si>
  <si>
    <t>南安市盈峰城市
环境服务
有限公司</t>
    <phoneticPr fontId="2" type="noConversion"/>
  </si>
  <si>
    <t>省新镇</t>
    <phoneticPr fontId="2" type="noConversion"/>
  </si>
  <si>
    <t>泉州和南安考评情况(20%)</t>
    <phoneticPr fontId="2" type="noConversion"/>
  </si>
  <si>
    <t>整改报送情况
（10分）</t>
    <phoneticPr fontId="2" type="noConversion"/>
  </si>
  <si>
    <t>整改完成率情况
(10分)</t>
    <phoneticPr fontId="2" type="noConversion"/>
  </si>
  <si>
    <t>应急工作完成情况
(10分)</t>
    <phoneticPr fontId="2" type="noConversion"/>
  </si>
  <si>
    <t>道路/高速出入口</t>
    <phoneticPr fontId="2" type="noConversion"/>
  </si>
  <si>
    <t>金丹社区</t>
    <phoneticPr fontId="1" type="noConversion"/>
  </si>
  <si>
    <t>镇级考评情况(40%)</t>
    <phoneticPr fontId="1" type="noConversion"/>
  </si>
  <si>
    <t>折算分数(40%)</t>
    <phoneticPr fontId="2" type="noConversion"/>
  </si>
  <si>
    <t>丹清村</t>
    <phoneticPr fontId="2" type="noConversion"/>
  </si>
  <si>
    <t>檀林村</t>
    <phoneticPr fontId="1" type="noConversion"/>
  </si>
  <si>
    <t>省东村</t>
    <phoneticPr fontId="1" type="noConversion"/>
  </si>
  <si>
    <t>满山红村</t>
    <phoneticPr fontId="1" type="noConversion"/>
  </si>
  <si>
    <t>新厅村</t>
    <phoneticPr fontId="1" type="noConversion"/>
  </si>
  <si>
    <t>西埔村</t>
    <phoneticPr fontId="1" type="noConversion"/>
  </si>
  <si>
    <t>南金村</t>
    <phoneticPr fontId="1" type="noConversion"/>
  </si>
  <si>
    <t>园内村</t>
    <phoneticPr fontId="2" type="noConversion"/>
  </si>
  <si>
    <t>油园村</t>
    <phoneticPr fontId="2" type="noConversion"/>
  </si>
  <si>
    <t>垵后村</t>
    <phoneticPr fontId="1" type="noConversion"/>
  </si>
  <si>
    <t>省身村</t>
    <phoneticPr fontId="1" type="noConversion"/>
  </si>
  <si>
    <t>镇级考
评分数</t>
    <phoneticPr fontId="2" type="noConversion"/>
  </si>
  <si>
    <t>泉州考
评分数</t>
    <phoneticPr fontId="1" type="noConversion"/>
  </si>
  <si>
    <t>南安考
评分数</t>
    <phoneticPr fontId="1" type="noConversion"/>
  </si>
  <si>
    <t>日常巡查
监督情况
(15%)</t>
    <phoneticPr fontId="2" type="noConversion"/>
  </si>
  <si>
    <t xml:space="preserve">
备
注</t>
    <phoneticPr fontId="1" type="noConversion"/>
  </si>
  <si>
    <t>当月开展人居环境整治情况
(10%)</t>
    <phoneticPr fontId="1" type="noConversion"/>
  </si>
  <si>
    <t>各村人居环境卫生综合成绩考核情况表</t>
    <phoneticPr fontId="1" type="noConversion"/>
  </si>
  <si>
    <t>序号</t>
    <phoneticPr fontId="2" type="noConversion"/>
  </si>
  <si>
    <t>2023年度卫生费未上缴</t>
    <phoneticPr fontId="1" type="noConversion"/>
  </si>
  <si>
    <t>基础分</t>
    <phoneticPr fontId="1" type="noConversion"/>
  </si>
  <si>
    <t>小计</t>
    <phoneticPr fontId="1" type="noConversion"/>
  </si>
  <si>
    <t>加分</t>
    <phoneticPr fontId="1" type="noConversion"/>
  </si>
  <si>
    <t>扣分</t>
    <phoneticPr fontId="1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</si>
  <si>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该项基础分为5分，各村自行开展人居环境整治行动（含发动党员、群众、志愿者等参与；联合保洁公司开展卫生大扫除；动用机械类整洁镇村职责范围内项目等），每次加1分，满分10分。泉州和南安考评低于90分中镇村职责范围内失分值大于10%，扣1分；大于20%扣2分；大于30%扣3分；大于40%扣4分；大于50%（含）以上扣5分。
3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4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" type="noConversion"/>
  </si>
  <si>
    <t>5月份</t>
    <phoneticPr fontId="1" type="noConversion"/>
  </si>
  <si>
    <t xml:space="preserve"> 时间：2023年05月31日</t>
    <phoneticPr fontId="2" type="noConversion"/>
  </si>
  <si>
    <t>2023年度卫生费未上缴</t>
    <phoneticPr fontId="1" type="noConversion"/>
  </si>
  <si>
    <t>附件1</t>
    <phoneticPr fontId="2" type="noConversion"/>
  </si>
  <si>
    <t>省新镇5月份各村人居环境卫生综合成绩考核情况表</t>
    <phoneticPr fontId="2" type="noConversion"/>
  </si>
  <si>
    <t>南安市盈峰城市环境服务有限公司5月份成绩考核表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</si>
</sst>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6" xfId="1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3" xfId="2" applyFont="1" applyFill="1" applyBorder="1" applyAlignment="1">
      <alignment horizontal="left" vertical="top" wrapText="1"/>
    </xf>
    <xf numFmtId="0" fontId="15" fillId="0" borderId="7" xfId="2" applyFont="1" applyFill="1" applyBorder="1" applyAlignment="1">
      <alignment horizontal="left" vertical="top" wrapText="1"/>
    </xf>
    <xf numFmtId="0" fontId="15" fillId="0" borderId="4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33"/>
  <sheetViews>
    <sheetView workbookViewId="0">
      <selection activeCell="I9" sqref="I9"/>
    </sheetView>
  </sheetViews>
  <sheetFormatPr defaultColWidth="16.25" defaultRowHeight="25.5" customHeight="1"/>
  <cols>
    <col min="1" max="1" width="4.75" style="3" customWidth="1"/>
    <col min="2" max="2" width="8.375" style="3" customWidth="1"/>
    <col min="3" max="3" width="6.875" style="3" customWidth="1"/>
    <col min="4" max="4" width="7.625" style="3" customWidth="1"/>
    <col min="5" max="5" width="6.375" style="3" customWidth="1"/>
    <col min="6" max="6" width="6.125" style="3" customWidth="1"/>
    <col min="7" max="7" width="8.375" style="3" customWidth="1"/>
    <col min="8" max="8" width="8.125" style="3" customWidth="1"/>
    <col min="9" max="12" width="4.375" style="3" customWidth="1"/>
    <col min="13" max="13" width="8.375" style="3" customWidth="1"/>
    <col min="14" max="14" width="8.5" style="3" customWidth="1"/>
    <col min="15" max="15" width="5.5" style="3" customWidth="1"/>
    <col min="16" max="16" width="18.375" style="3" customWidth="1"/>
    <col min="17" max="17" width="9" style="3" customWidth="1"/>
    <col min="18" max="18" width="9.125" style="3" customWidth="1"/>
    <col min="19" max="19" width="9.125" style="2" customWidth="1"/>
    <col min="20" max="16384" width="16.25" style="3"/>
  </cols>
  <sheetData>
    <row r="1" spans="1:19" ht="18" customHeight="1">
      <c r="A1" s="60" t="s">
        <v>0</v>
      </c>
      <c r="B1" s="60"/>
      <c r="C1" s="60"/>
      <c r="D1" s="60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22.5" customHeight="1">
      <c r="A2" s="58" t="s">
        <v>24</v>
      </c>
      <c r="B2" s="58"/>
      <c r="C2" s="58"/>
      <c r="D2" s="58"/>
      <c r="E2" s="58"/>
      <c r="F2" s="58"/>
      <c r="G2" s="29" t="s">
        <v>58</v>
      </c>
      <c r="H2" s="59" t="s">
        <v>50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7.25" customHeight="1">
      <c r="A3" s="61" t="s">
        <v>1</v>
      </c>
      <c r="B3" s="61"/>
      <c r="C3" s="61"/>
      <c r="D3" s="4"/>
      <c r="E3" s="4"/>
      <c r="F3" s="4"/>
      <c r="G3" s="4"/>
      <c r="H3" s="4"/>
      <c r="I3" s="30"/>
      <c r="J3" s="30"/>
      <c r="K3" s="30"/>
      <c r="L3" s="26"/>
      <c r="M3" s="4"/>
      <c r="N3" s="4"/>
      <c r="O3" s="4"/>
      <c r="P3" s="4"/>
      <c r="Q3" s="57" t="s">
        <v>59</v>
      </c>
      <c r="R3" s="57"/>
      <c r="S3" s="57"/>
    </row>
    <row r="4" spans="1:19" s="5" customFormat="1" ht="26.25" customHeight="1">
      <c r="A4" s="51" t="s">
        <v>51</v>
      </c>
      <c r="B4" s="44" t="s">
        <v>2</v>
      </c>
      <c r="C4" s="46" t="s">
        <v>31</v>
      </c>
      <c r="D4" s="48"/>
      <c r="E4" s="46" t="s">
        <v>25</v>
      </c>
      <c r="F4" s="47"/>
      <c r="G4" s="48"/>
      <c r="H4" s="49" t="s">
        <v>47</v>
      </c>
      <c r="I4" s="37" t="s">
        <v>49</v>
      </c>
      <c r="J4" s="37"/>
      <c r="K4" s="37"/>
      <c r="L4" s="37"/>
      <c r="M4" s="49" t="s">
        <v>18</v>
      </c>
      <c r="N4" s="44" t="s">
        <v>19</v>
      </c>
      <c r="O4" s="44" t="s">
        <v>3</v>
      </c>
      <c r="P4" s="44" t="s">
        <v>20</v>
      </c>
      <c r="Q4" s="44" t="s">
        <v>4</v>
      </c>
      <c r="R4" s="53" t="s">
        <v>5</v>
      </c>
      <c r="S4" s="54"/>
    </row>
    <row r="5" spans="1:19" s="5" customFormat="1" ht="24.75" customHeight="1">
      <c r="A5" s="52"/>
      <c r="B5" s="45"/>
      <c r="C5" s="6" t="s">
        <v>44</v>
      </c>
      <c r="D5" s="6" t="s">
        <v>32</v>
      </c>
      <c r="E5" s="25" t="s">
        <v>45</v>
      </c>
      <c r="F5" s="25" t="s">
        <v>46</v>
      </c>
      <c r="G5" s="18" t="s">
        <v>17</v>
      </c>
      <c r="H5" s="50"/>
      <c r="I5" s="31" t="s">
        <v>53</v>
      </c>
      <c r="J5" s="31" t="s">
        <v>55</v>
      </c>
      <c r="K5" s="31" t="s">
        <v>56</v>
      </c>
      <c r="L5" s="32" t="s">
        <v>54</v>
      </c>
      <c r="M5" s="50"/>
      <c r="N5" s="45"/>
      <c r="O5" s="45"/>
      <c r="P5" s="45"/>
      <c r="Q5" s="45"/>
      <c r="R5" s="55"/>
      <c r="S5" s="56"/>
    </row>
    <row r="6" spans="1:19" s="5" customFormat="1" ht="23.25" customHeight="1">
      <c r="A6" s="7">
        <v>1</v>
      </c>
      <c r="B6" s="8" t="s">
        <v>33</v>
      </c>
      <c r="C6" s="8">
        <v>89</v>
      </c>
      <c r="D6" s="8">
        <f>C6*0.4</f>
        <v>35.6</v>
      </c>
      <c r="E6" s="8">
        <v>88</v>
      </c>
      <c r="F6" s="8"/>
      <c r="G6" s="8">
        <f t="shared" ref="G6:G17" si="0"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8">
        <v>12</v>
      </c>
      <c r="I6" s="8">
        <v>5</v>
      </c>
      <c r="J6" s="8">
        <v>2</v>
      </c>
      <c r="K6" s="8"/>
      <c r="L6" s="8">
        <f>SUM(I6+J6-K6)</f>
        <v>7</v>
      </c>
      <c r="M6" s="8">
        <v>10</v>
      </c>
      <c r="N6" s="8">
        <v>5</v>
      </c>
      <c r="O6" s="8"/>
      <c r="P6" s="8"/>
      <c r="Q6" s="8">
        <f>SUM(D6+G6+H6+L6+M6+N6+O6+P6)</f>
        <v>85.6</v>
      </c>
      <c r="R6" s="38"/>
      <c r="S6" s="39"/>
    </row>
    <row r="7" spans="1:19" s="5" customFormat="1" ht="23.25" customHeight="1">
      <c r="A7" s="23">
        <v>2</v>
      </c>
      <c r="B7" s="8" t="s">
        <v>34</v>
      </c>
      <c r="C7" s="8">
        <v>92</v>
      </c>
      <c r="D7" s="8">
        <f t="shared" ref="D7:D17" si="1">C7*0.4</f>
        <v>36.800000000000004</v>
      </c>
      <c r="E7" s="8"/>
      <c r="F7" s="8"/>
      <c r="G7" s="8">
        <f t="shared" si="0"/>
        <v>16</v>
      </c>
      <c r="H7" s="8">
        <v>12</v>
      </c>
      <c r="I7" s="8">
        <v>5</v>
      </c>
      <c r="J7" s="8">
        <v>1</v>
      </c>
      <c r="K7" s="8"/>
      <c r="L7" s="8">
        <f t="shared" ref="L7:L17" si="2">SUM(I7+J7-K7)</f>
        <v>6</v>
      </c>
      <c r="M7" s="8">
        <v>10</v>
      </c>
      <c r="N7" s="8">
        <v>5</v>
      </c>
      <c r="O7" s="8"/>
      <c r="P7" s="8"/>
      <c r="Q7" s="8">
        <f t="shared" ref="Q7:Q17" si="3">SUM(D7+G7+H7+L7+M7+N7+O7+P7)</f>
        <v>85.800000000000011</v>
      </c>
      <c r="R7" s="38"/>
      <c r="S7" s="39"/>
    </row>
    <row r="8" spans="1:19" s="5" customFormat="1" ht="23.25" customHeight="1">
      <c r="A8" s="23">
        <v>3</v>
      </c>
      <c r="B8" s="8" t="s">
        <v>35</v>
      </c>
      <c r="C8" s="8">
        <v>88</v>
      </c>
      <c r="D8" s="8">
        <f t="shared" si="1"/>
        <v>35.200000000000003</v>
      </c>
      <c r="E8" s="8"/>
      <c r="F8" s="8"/>
      <c r="G8" s="8">
        <f t="shared" si="0"/>
        <v>16</v>
      </c>
      <c r="H8" s="8">
        <v>15</v>
      </c>
      <c r="I8" s="8">
        <v>5</v>
      </c>
      <c r="J8" s="8">
        <v>2</v>
      </c>
      <c r="K8" s="8"/>
      <c r="L8" s="8">
        <f t="shared" si="2"/>
        <v>7</v>
      </c>
      <c r="M8" s="8">
        <v>10</v>
      </c>
      <c r="N8" s="8">
        <v>5</v>
      </c>
      <c r="O8" s="8"/>
      <c r="P8" s="8"/>
      <c r="Q8" s="8">
        <f t="shared" si="3"/>
        <v>88.2</v>
      </c>
      <c r="R8" s="38"/>
      <c r="S8" s="39"/>
    </row>
    <row r="9" spans="1:19" s="5" customFormat="1" ht="23.25" customHeight="1">
      <c r="A9" s="23">
        <v>4</v>
      </c>
      <c r="B9" s="27" t="s">
        <v>36</v>
      </c>
      <c r="C9" s="8">
        <v>90</v>
      </c>
      <c r="D9" s="8">
        <f t="shared" si="1"/>
        <v>36</v>
      </c>
      <c r="E9" s="8"/>
      <c r="F9" s="8"/>
      <c r="G9" s="8">
        <f t="shared" si="0"/>
        <v>16</v>
      </c>
      <c r="H9" s="8">
        <v>15</v>
      </c>
      <c r="I9" s="8">
        <v>5</v>
      </c>
      <c r="J9" s="8">
        <v>2</v>
      </c>
      <c r="K9" s="8"/>
      <c r="L9" s="8">
        <f t="shared" si="2"/>
        <v>7</v>
      </c>
      <c r="M9" s="8">
        <v>10</v>
      </c>
      <c r="N9" s="8">
        <v>0</v>
      </c>
      <c r="O9" s="8"/>
      <c r="P9" s="8"/>
      <c r="Q9" s="8">
        <f t="shared" si="3"/>
        <v>84</v>
      </c>
      <c r="R9" s="38" t="s">
        <v>52</v>
      </c>
      <c r="S9" s="39"/>
    </row>
    <row r="10" spans="1:19" s="5" customFormat="1" ht="23.25" customHeight="1">
      <c r="A10" s="23">
        <v>5</v>
      </c>
      <c r="B10" s="27" t="s">
        <v>30</v>
      </c>
      <c r="C10" s="8">
        <v>91</v>
      </c>
      <c r="D10" s="8">
        <f t="shared" si="1"/>
        <v>36.4</v>
      </c>
      <c r="E10" s="8"/>
      <c r="F10" s="24"/>
      <c r="G10" s="8">
        <f t="shared" si="0"/>
        <v>16</v>
      </c>
      <c r="H10" s="8">
        <v>12</v>
      </c>
      <c r="I10" s="8">
        <v>5</v>
      </c>
      <c r="J10" s="8">
        <v>1</v>
      </c>
      <c r="K10" s="8"/>
      <c r="L10" s="8">
        <f t="shared" si="2"/>
        <v>6</v>
      </c>
      <c r="M10" s="8">
        <v>10</v>
      </c>
      <c r="N10" s="8">
        <v>5</v>
      </c>
      <c r="O10" s="8"/>
      <c r="P10" s="8"/>
      <c r="Q10" s="8">
        <f t="shared" si="3"/>
        <v>85.4</v>
      </c>
      <c r="R10" s="38"/>
      <c r="S10" s="39"/>
    </row>
    <row r="11" spans="1:19" s="5" customFormat="1" ht="23.25" customHeight="1">
      <c r="A11" s="23">
        <v>6</v>
      </c>
      <c r="B11" s="8" t="s">
        <v>37</v>
      </c>
      <c r="C11" s="8">
        <v>91</v>
      </c>
      <c r="D11" s="8">
        <f t="shared" si="1"/>
        <v>36.4</v>
      </c>
      <c r="E11" s="8"/>
      <c r="F11" s="24">
        <v>85</v>
      </c>
      <c r="G11" s="8">
        <f t="shared" si="0"/>
        <v>10</v>
      </c>
      <c r="H11" s="8">
        <v>10</v>
      </c>
      <c r="I11" s="8">
        <v>5</v>
      </c>
      <c r="J11" s="8">
        <v>1</v>
      </c>
      <c r="K11" s="8"/>
      <c r="L11" s="8">
        <f t="shared" si="2"/>
        <v>6</v>
      </c>
      <c r="M11" s="8">
        <v>10</v>
      </c>
      <c r="N11" s="8">
        <v>5</v>
      </c>
      <c r="O11" s="8"/>
      <c r="P11" s="8"/>
      <c r="Q11" s="8">
        <f t="shared" si="3"/>
        <v>77.400000000000006</v>
      </c>
      <c r="R11" s="38"/>
      <c r="S11" s="39"/>
    </row>
    <row r="12" spans="1:19" s="5" customFormat="1" ht="23.25" customHeight="1">
      <c r="A12" s="23">
        <v>7</v>
      </c>
      <c r="B12" s="8" t="s">
        <v>38</v>
      </c>
      <c r="C12" s="8">
        <v>93</v>
      </c>
      <c r="D12" s="8">
        <f t="shared" si="1"/>
        <v>37.200000000000003</v>
      </c>
      <c r="E12" s="8"/>
      <c r="F12" s="24">
        <v>85</v>
      </c>
      <c r="G12" s="8">
        <f t="shared" si="0"/>
        <v>10</v>
      </c>
      <c r="H12" s="8">
        <v>11</v>
      </c>
      <c r="I12" s="8">
        <v>5</v>
      </c>
      <c r="J12" s="8">
        <v>1</v>
      </c>
      <c r="K12" s="8"/>
      <c r="L12" s="8">
        <f t="shared" si="2"/>
        <v>6</v>
      </c>
      <c r="M12" s="8">
        <v>10</v>
      </c>
      <c r="N12" s="8">
        <v>0</v>
      </c>
      <c r="O12" s="8"/>
      <c r="P12" s="8"/>
      <c r="Q12" s="8">
        <f t="shared" si="3"/>
        <v>74.2</v>
      </c>
      <c r="R12" s="38" t="s">
        <v>60</v>
      </c>
      <c r="S12" s="39"/>
    </row>
    <row r="13" spans="1:19" s="5" customFormat="1" ht="23.25" customHeight="1">
      <c r="A13" s="23">
        <v>8</v>
      </c>
      <c r="B13" s="8" t="s">
        <v>39</v>
      </c>
      <c r="C13" s="8">
        <v>90</v>
      </c>
      <c r="D13" s="8">
        <f t="shared" si="1"/>
        <v>36</v>
      </c>
      <c r="E13" s="8"/>
      <c r="F13" s="8">
        <v>86.5</v>
      </c>
      <c r="G13" s="8">
        <f t="shared" si="0"/>
        <v>13</v>
      </c>
      <c r="H13" s="8">
        <v>10</v>
      </c>
      <c r="I13" s="8">
        <v>5</v>
      </c>
      <c r="J13" s="8">
        <v>2</v>
      </c>
      <c r="K13" s="8"/>
      <c r="L13" s="8">
        <f t="shared" si="2"/>
        <v>7</v>
      </c>
      <c r="M13" s="8">
        <v>10</v>
      </c>
      <c r="N13" s="8">
        <v>5</v>
      </c>
      <c r="O13" s="8"/>
      <c r="P13" s="8"/>
      <c r="Q13" s="8">
        <f t="shared" si="3"/>
        <v>81</v>
      </c>
      <c r="R13" s="38"/>
      <c r="S13" s="39"/>
    </row>
    <row r="14" spans="1:19" s="5" customFormat="1" ht="23.25" customHeight="1">
      <c r="A14" s="23">
        <v>9</v>
      </c>
      <c r="B14" s="8" t="s">
        <v>40</v>
      </c>
      <c r="C14" s="8">
        <v>90</v>
      </c>
      <c r="D14" s="8">
        <f t="shared" si="1"/>
        <v>36</v>
      </c>
      <c r="E14" s="9"/>
      <c r="F14" s="9"/>
      <c r="G14" s="8">
        <f t="shared" si="0"/>
        <v>16</v>
      </c>
      <c r="H14" s="8">
        <v>10</v>
      </c>
      <c r="I14" s="8">
        <v>5</v>
      </c>
      <c r="J14" s="8">
        <v>1</v>
      </c>
      <c r="K14" s="8"/>
      <c r="L14" s="8">
        <f t="shared" si="2"/>
        <v>6</v>
      </c>
      <c r="M14" s="8">
        <v>10</v>
      </c>
      <c r="N14" s="8">
        <v>5</v>
      </c>
      <c r="O14" s="8"/>
      <c r="P14" s="8"/>
      <c r="Q14" s="8">
        <f t="shared" si="3"/>
        <v>83</v>
      </c>
      <c r="R14" s="38"/>
      <c r="S14" s="39"/>
    </row>
    <row r="15" spans="1:19" s="5" customFormat="1" ht="23.25" customHeight="1">
      <c r="A15" s="23">
        <v>10</v>
      </c>
      <c r="B15" s="8" t="s">
        <v>41</v>
      </c>
      <c r="C15" s="8">
        <v>89</v>
      </c>
      <c r="D15" s="8">
        <f t="shared" si="1"/>
        <v>35.6</v>
      </c>
      <c r="E15" s="8"/>
      <c r="F15" s="8"/>
      <c r="G15" s="8">
        <f t="shared" si="0"/>
        <v>16</v>
      </c>
      <c r="H15" s="8">
        <v>9</v>
      </c>
      <c r="I15" s="8">
        <v>5</v>
      </c>
      <c r="J15" s="8">
        <v>1</v>
      </c>
      <c r="K15" s="8"/>
      <c r="L15" s="8">
        <f t="shared" si="2"/>
        <v>6</v>
      </c>
      <c r="M15" s="8">
        <v>10</v>
      </c>
      <c r="N15" s="8">
        <v>5</v>
      </c>
      <c r="O15" s="8"/>
      <c r="P15" s="8"/>
      <c r="Q15" s="8">
        <f t="shared" si="3"/>
        <v>81.599999999999994</v>
      </c>
      <c r="R15" s="38"/>
      <c r="S15" s="39"/>
    </row>
    <row r="16" spans="1:19" s="5" customFormat="1" ht="23.25" customHeight="1">
      <c r="A16" s="23">
        <v>11</v>
      </c>
      <c r="B16" s="8" t="s">
        <v>42</v>
      </c>
      <c r="C16" s="8">
        <v>90</v>
      </c>
      <c r="D16" s="8">
        <f t="shared" si="1"/>
        <v>36</v>
      </c>
      <c r="E16" s="8"/>
      <c r="F16" s="8"/>
      <c r="G16" s="8">
        <f t="shared" si="0"/>
        <v>16</v>
      </c>
      <c r="H16" s="8">
        <v>11</v>
      </c>
      <c r="I16" s="8">
        <v>5</v>
      </c>
      <c r="J16" s="8">
        <v>1</v>
      </c>
      <c r="K16" s="8"/>
      <c r="L16" s="8">
        <f t="shared" si="2"/>
        <v>6</v>
      </c>
      <c r="M16" s="8">
        <v>10</v>
      </c>
      <c r="N16" s="8">
        <v>5</v>
      </c>
      <c r="O16" s="8"/>
      <c r="P16" s="8"/>
      <c r="Q16" s="8">
        <f t="shared" si="3"/>
        <v>84</v>
      </c>
      <c r="R16" s="38"/>
      <c r="S16" s="39"/>
    </row>
    <row r="17" spans="1:19" s="5" customFormat="1" ht="23.25" customHeight="1">
      <c r="A17" s="23">
        <v>12</v>
      </c>
      <c r="B17" s="8" t="s">
        <v>43</v>
      </c>
      <c r="C17" s="8">
        <v>84</v>
      </c>
      <c r="D17" s="8">
        <f t="shared" si="1"/>
        <v>33.6</v>
      </c>
      <c r="E17" s="8"/>
      <c r="F17" s="8"/>
      <c r="G17" s="8">
        <f t="shared" si="0"/>
        <v>16</v>
      </c>
      <c r="H17" s="8">
        <v>13</v>
      </c>
      <c r="I17" s="8">
        <v>5</v>
      </c>
      <c r="J17" s="8">
        <v>2</v>
      </c>
      <c r="K17" s="8"/>
      <c r="L17" s="8">
        <f t="shared" si="2"/>
        <v>7</v>
      </c>
      <c r="M17" s="8">
        <v>10</v>
      </c>
      <c r="N17" s="8">
        <v>5</v>
      </c>
      <c r="O17" s="8"/>
      <c r="P17" s="8"/>
      <c r="Q17" s="8">
        <f t="shared" si="3"/>
        <v>84.6</v>
      </c>
      <c r="R17" s="38"/>
      <c r="S17" s="39"/>
    </row>
    <row r="18" spans="1:19" s="5" customFormat="1" ht="23.25" customHeight="1">
      <c r="A18" s="42" t="s">
        <v>29</v>
      </c>
      <c r="B18" s="42"/>
      <c r="C18" s="8">
        <v>75</v>
      </c>
      <c r="D18" s="8" t="s">
        <v>22</v>
      </c>
      <c r="E18" s="8"/>
      <c r="F18" s="8">
        <v>59</v>
      </c>
      <c r="G18" s="8" t="s">
        <v>22</v>
      </c>
      <c r="H18" s="8" t="s">
        <v>22</v>
      </c>
      <c r="I18" s="8" t="s">
        <v>21</v>
      </c>
      <c r="J18" s="8" t="s">
        <v>21</v>
      </c>
      <c r="K18" s="8"/>
      <c r="L18" s="8" t="s">
        <v>21</v>
      </c>
      <c r="M18" s="8" t="s">
        <v>22</v>
      </c>
      <c r="N18" s="8" t="s">
        <v>22</v>
      </c>
      <c r="O18" s="8" t="s">
        <v>22</v>
      </c>
      <c r="P18" s="8" t="s">
        <v>22</v>
      </c>
      <c r="Q18" s="8" t="s">
        <v>21</v>
      </c>
      <c r="R18" s="38"/>
      <c r="S18" s="39"/>
    </row>
    <row r="19" spans="1:19" s="5" customFormat="1" ht="23.25" customHeight="1">
      <c r="A19" s="42" t="s">
        <v>6</v>
      </c>
      <c r="B19" s="42"/>
      <c r="C19" s="12">
        <v>92</v>
      </c>
      <c r="D19" s="12" t="s">
        <v>22</v>
      </c>
      <c r="E19" s="12"/>
      <c r="F19" s="12">
        <v>96</v>
      </c>
      <c r="G19" s="12" t="s">
        <v>22</v>
      </c>
      <c r="H19" s="12" t="s">
        <v>22</v>
      </c>
      <c r="I19" s="8" t="s">
        <v>21</v>
      </c>
      <c r="J19" s="8" t="s">
        <v>21</v>
      </c>
      <c r="K19" s="8"/>
      <c r="L19" s="12" t="s">
        <v>21</v>
      </c>
      <c r="M19" s="12" t="s">
        <v>22</v>
      </c>
      <c r="N19" s="12" t="s">
        <v>22</v>
      </c>
      <c r="O19" s="12" t="s">
        <v>22</v>
      </c>
      <c r="P19" s="12" t="s">
        <v>22</v>
      </c>
      <c r="Q19" s="8" t="s">
        <v>21</v>
      </c>
      <c r="R19" s="40"/>
      <c r="S19" s="41"/>
    </row>
    <row r="20" spans="1:19" s="5" customFormat="1" ht="114" customHeight="1">
      <c r="A20" s="28" t="s">
        <v>48</v>
      </c>
      <c r="B20" s="43" t="s">
        <v>57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s="10" customFormat="1" ht="25.5" customHeight="1">
      <c r="S21" s="11"/>
    </row>
    <row r="22" spans="1:19" s="10" customFormat="1" ht="25.5" customHeight="1">
      <c r="S22" s="11"/>
    </row>
    <row r="23" spans="1:19" s="10" customFormat="1" ht="25.5" customHeight="1">
      <c r="S23" s="11"/>
    </row>
    <row r="24" spans="1:19" s="10" customFormat="1" ht="25.5" customHeight="1">
      <c r="S24" s="11"/>
    </row>
    <row r="25" spans="1:19" s="10" customFormat="1" ht="25.5" customHeight="1">
      <c r="S25" s="11"/>
    </row>
    <row r="26" spans="1:19" s="10" customFormat="1" ht="25.5" customHeight="1">
      <c r="S26" s="11"/>
    </row>
    <row r="27" spans="1:19" s="10" customFormat="1" ht="25.5" customHeight="1">
      <c r="S27" s="11"/>
    </row>
    <row r="28" spans="1:19" s="10" customFormat="1" ht="25.5" customHeight="1">
      <c r="S28" s="11"/>
    </row>
    <row r="29" spans="1:19" s="10" customFormat="1" ht="25.5" customHeight="1">
      <c r="S29" s="11"/>
    </row>
    <row r="30" spans="1:19" s="10" customFormat="1" ht="25.5" customHeight="1">
      <c r="S30" s="11"/>
    </row>
    <row r="31" spans="1:19" s="10" customFormat="1" ht="25.5" customHeight="1">
      <c r="S31" s="11"/>
    </row>
    <row r="32" spans="1:19" s="10" customFormat="1" ht="25.5" customHeight="1">
      <c r="S32" s="11"/>
    </row>
    <row r="33" spans="19:19" s="10" customFormat="1" ht="25.5" customHeight="1">
      <c r="S33" s="11"/>
    </row>
  </sheetData>
  <sheetProtection selectLockedCells="1"/>
  <sortState ref="B6:R17">
    <sortCondition descending="1" ref="Q6:Q17"/>
  </sortState>
  <mergeCells count="34">
    <mergeCell ref="Q3:S3"/>
    <mergeCell ref="A2:F2"/>
    <mergeCell ref="H2:S2"/>
    <mergeCell ref="A1:D1"/>
    <mergeCell ref="A3:C3"/>
    <mergeCell ref="A18:B18"/>
    <mergeCell ref="B20:S20"/>
    <mergeCell ref="O4:O5"/>
    <mergeCell ref="P4:P5"/>
    <mergeCell ref="Q4:Q5"/>
    <mergeCell ref="A19:B19"/>
    <mergeCell ref="E4:G4"/>
    <mergeCell ref="H4:H5"/>
    <mergeCell ref="M4:M5"/>
    <mergeCell ref="N4:N5"/>
    <mergeCell ref="A4:A5"/>
    <mergeCell ref="B4:B5"/>
    <mergeCell ref="C4:D4"/>
    <mergeCell ref="R4:S5"/>
    <mergeCell ref="R6:S6"/>
    <mergeCell ref="R7:S7"/>
    <mergeCell ref="R17:S17"/>
    <mergeCell ref="R18:S18"/>
    <mergeCell ref="R19:S19"/>
    <mergeCell ref="R12:S12"/>
    <mergeCell ref="R13:S13"/>
    <mergeCell ref="R14:S14"/>
    <mergeCell ref="R15:S15"/>
    <mergeCell ref="R16:S16"/>
    <mergeCell ref="I4:L4"/>
    <mergeCell ref="R8:S8"/>
    <mergeCell ref="R9:S9"/>
    <mergeCell ref="R10:S10"/>
    <mergeCell ref="R11:S11"/>
  </mergeCells>
  <phoneticPr fontId="1" type="noConversion"/>
  <pageMargins left="1.1023622047244095" right="0.70866141732283472" top="0.74803149606299213" bottom="0.55118110236220474" header="0.31496062992125984" footer="0.31496062992125984"/>
  <pageSetup paperSize="9" scale="8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"/>
  <sheetViews>
    <sheetView workbookViewId="0">
      <selection activeCell="D7" sqref="D7"/>
    </sheetView>
  </sheetViews>
  <sheetFormatPr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13" t="s">
        <v>7</v>
      </c>
    </row>
    <row r="2" spans="1:7" ht="22.5" customHeight="1">
      <c r="A2" s="13"/>
    </row>
    <row r="3" spans="1:7" ht="30.75" customHeight="1">
      <c r="A3" s="78" t="s">
        <v>63</v>
      </c>
      <c r="B3" s="78"/>
      <c r="C3" s="78"/>
      <c r="D3" s="78"/>
      <c r="E3" s="78"/>
      <c r="F3" s="78"/>
      <c r="G3" s="78"/>
    </row>
    <row r="4" spans="1:7" ht="29.25" customHeight="1">
      <c r="A4" s="66" t="s">
        <v>8</v>
      </c>
      <c r="B4" s="66"/>
      <c r="C4" s="14"/>
      <c r="D4" s="14"/>
      <c r="E4" s="14"/>
      <c r="F4" s="61" t="str">
        <f>各村成绩!Q3</f>
        <v xml:space="preserve"> 时间：2023年05月31日</v>
      </c>
      <c r="G4" s="61"/>
    </row>
    <row r="5" spans="1:7" ht="24.75" customHeight="1">
      <c r="A5" s="67" t="s">
        <v>9</v>
      </c>
      <c r="B5" s="68" t="s">
        <v>10</v>
      </c>
      <c r="C5" s="68"/>
      <c r="D5" s="69" t="s">
        <v>11</v>
      </c>
      <c r="E5" s="69"/>
      <c r="F5" s="70"/>
      <c r="G5" s="67" t="s">
        <v>12</v>
      </c>
    </row>
    <row r="6" spans="1:7" ht="29.25" customHeight="1">
      <c r="A6" s="67"/>
      <c r="B6" s="20" t="s">
        <v>13</v>
      </c>
      <c r="C6" s="21" t="s">
        <v>14</v>
      </c>
      <c r="D6" s="21" t="s">
        <v>28</v>
      </c>
      <c r="E6" s="22" t="s">
        <v>26</v>
      </c>
      <c r="F6" s="22" t="s">
        <v>27</v>
      </c>
      <c r="G6" s="67"/>
    </row>
    <row r="7" spans="1:7" ht="157.5" customHeight="1">
      <c r="A7" s="12" t="s">
        <v>23</v>
      </c>
      <c r="B7" s="12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)"&amp;"/12*70%="&amp;ROUND(SUM(各村成绩!C6:C17)/12*0.7,2)</f>
        <v>(89+92+88+90+91+91+93+90+90+89+90+84)/12*70%=62.83</v>
      </c>
      <c r="C7" s="16" t="str">
        <f>各村成绩!C18&amp;"*30%="&amp;各村成绩!C18*0.3</f>
        <v>75*30%=22.5</v>
      </c>
      <c r="D7" s="16"/>
      <c r="E7" s="16">
        <v>-2</v>
      </c>
      <c r="F7" s="16"/>
      <c r="G7" s="17">
        <f>SUM(各村成绩!C6:C17)/12*0.7+各村成绩!C18*0.3+D7+E7+F7</f>
        <v>83.324999999999989</v>
      </c>
    </row>
    <row r="8" spans="1:7" ht="80.25" customHeight="1">
      <c r="A8" s="15" t="s">
        <v>15</v>
      </c>
      <c r="B8" s="62" t="s">
        <v>16</v>
      </c>
      <c r="C8" s="63"/>
      <c r="D8" s="63"/>
      <c r="E8" s="63"/>
      <c r="F8" s="63"/>
      <c r="G8" s="64"/>
    </row>
    <row r="9" spans="1:7" ht="28.5" customHeight="1">
      <c r="A9" s="65"/>
      <c r="B9" s="65"/>
      <c r="C9" s="65"/>
      <c r="D9" s="65"/>
      <c r="E9" s="65"/>
      <c r="F9" s="65"/>
      <c r="G9" s="65"/>
    </row>
  </sheetData>
  <mergeCells count="9">
    <mergeCell ref="B8:G8"/>
    <mergeCell ref="A9:G9"/>
    <mergeCell ref="A4:B4"/>
    <mergeCell ref="F4:G4"/>
    <mergeCell ref="A5:A6"/>
    <mergeCell ref="B5:C5"/>
    <mergeCell ref="D5:F5"/>
    <mergeCell ref="G5:G6"/>
    <mergeCell ref="A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&amp;L-6-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workbookViewId="0">
      <selection activeCell="A2" sqref="A2:S2"/>
    </sheetView>
  </sheetViews>
  <sheetFormatPr defaultColWidth="16.25" defaultRowHeight="25.5" customHeight="1"/>
  <cols>
    <col min="1" max="1" width="4.75" style="3" customWidth="1"/>
    <col min="2" max="2" width="8.375" style="3" customWidth="1"/>
    <col min="3" max="3" width="9.875" style="3" customWidth="1"/>
    <col min="4" max="4" width="6.875" style="3" customWidth="1"/>
    <col min="5" max="5" width="7.625" style="3" customWidth="1"/>
    <col min="6" max="6" width="6.375" style="3" customWidth="1"/>
    <col min="7" max="7" width="6.125" style="3" customWidth="1"/>
    <col min="8" max="8" width="8.375" style="3" customWidth="1"/>
    <col min="9" max="9" width="8.125" style="3" customWidth="1"/>
    <col min="10" max="13" width="4.375" style="3" customWidth="1"/>
    <col min="14" max="14" width="8.375" style="3" customWidth="1"/>
    <col min="15" max="15" width="8.5" style="3" customWidth="1"/>
    <col min="16" max="16" width="5.5" style="3" customWidth="1"/>
    <col min="17" max="17" width="18.375" style="3" customWidth="1"/>
    <col min="18" max="18" width="9.125" style="3" customWidth="1"/>
    <col min="19" max="19" width="9.125" style="2" customWidth="1"/>
    <col min="20" max="16384" width="16.25" style="3"/>
  </cols>
  <sheetData>
    <row r="1" spans="1:19" ht="18" customHeight="1">
      <c r="A1" s="76" t="s">
        <v>61</v>
      </c>
      <c r="B1" s="76"/>
      <c r="C1" s="76"/>
      <c r="D1" s="76"/>
      <c r="E1" s="76"/>
      <c r="F1" s="1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22.5" customHeight="1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7.25" customHeight="1">
      <c r="A3" s="61" t="s">
        <v>1</v>
      </c>
      <c r="B3" s="61"/>
      <c r="C3" s="61"/>
      <c r="D3" s="61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7"/>
      <c r="S3" s="57"/>
    </row>
    <row r="4" spans="1:19" s="5" customFormat="1" ht="26.25" customHeight="1">
      <c r="A4" s="51" t="s">
        <v>51</v>
      </c>
      <c r="B4" s="44" t="s">
        <v>2</v>
      </c>
      <c r="C4" s="44" t="s">
        <v>4</v>
      </c>
      <c r="D4" s="46" t="s">
        <v>31</v>
      </c>
      <c r="E4" s="48"/>
      <c r="F4" s="46" t="s">
        <v>25</v>
      </c>
      <c r="G4" s="47"/>
      <c r="H4" s="48"/>
      <c r="I4" s="49" t="s">
        <v>47</v>
      </c>
      <c r="J4" s="37" t="s">
        <v>49</v>
      </c>
      <c r="K4" s="37"/>
      <c r="L4" s="37"/>
      <c r="M4" s="37"/>
      <c r="N4" s="49" t="s">
        <v>18</v>
      </c>
      <c r="O4" s="44" t="s">
        <v>19</v>
      </c>
      <c r="P4" s="44" t="s">
        <v>3</v>
      </c>
      <c r="Q4" s="44" t="s">
        <v>20</v>
      </c>
      <c r="R4" s="53" t="s">
        <v>5</v>
      </c>
      <c r="S4" s="54"/>
    </row>
    <row r="5" spans="1:19" s="5" customFormat="1" ht="31.5" customHeight="1">
      <c r="A5" s="52"/>
      <c r="B5" s="45"/>
      <c r="C5" s="45"/>
      <c r="D5" s="6" t="s">
        <v>44</v>
      </c>
      <c r="E5" s="6" t="s">
        <v>32</v>
      </c>
      <c r="F5" s="34" t="s">
        <v>45</v>
      </c>
      <c r="G5" s="34" t="s">
        <v>46</v>
      </c>
      <c r="H5" s="34" t="s">
        <v>17</v>
      </c>
      <c r="I5" s="50"/>
      <c r="J5" s="33" t="s">
        <v>53</v>
      </c>
      <c r="K5" s="33" t="s">
        <v>55</v>
      </c>
      <c r="L5" s="33" t="s">
        <v>56</v>
      </c>
      <c r="M5" s="32" t="s">
        <v>54</v>
      </c>
      <c r="N5" s="50"/>
      <c r="O5" s="45"/>
      <c r="P5" s="45"/>
      <c r="Q5" s="45"/>
      <c r="R5" s="55"/>
      <c r="S5" s="56"/>
    </row>
    <row r="6" spans="1:19" s="5" customFormat="1" ht="23.25" customHeight="1">
      <c r="A6" s="36">
        <v>1</v>
      </c>
      <c r="B6" s="8" t="s">
        <v>38</v>
      </c>
      <c r="C6" s="8">
        <f t="shared" ref="C6:C15" si="0">SUM(E6+H6+I6+M6+N6+O6+P6+Q6)</f>
        <v>74.2</v>
      </c>
      <c r="D6" s="8">
        <v>93</v>
      </c>
      <c r="E6" s="8">
        <f t="shared" ref="E6:E15" si="1">D6*0.4</f>
        <v>37.200000000000003</v>
      </c>
      <c r="F6" s="8"/>
      <c r="G6" s="24">
        <v>85</v>
      </c>
      <c r="H6" s="8">
        <f t="shared" ref="H6:H14" si="2">IF(AND(F6="",G6=""),16,IF(F6="",IF(16+(G6-88)*2&gt;20,20,IF(16+(G6-88)*2&lt;0,0,16+(G6-88)*2)),IF(G6="",IF(16+(F6-88)*2&gt;20,20,IF(16+(F6-88)*2&lt;0,0,16+(F6-88)*2)),IF(16+((F6+G6)/2-88)*2&gt;20,20,IF(16+((F6+G6)/2-88)*2&lt;0,0,16+((F6+G6)/2-88)*2)))))</f>
        <v>10</v>
      </c>
      <c r="I6" s="8">
        <v>11</v>
      </c>
      <c r="J6" s="8">
        <v>5</v>
      </c>
      <c r="K6" s="8">
        <v>1</v>
      </c>
      <c r="L6" s="8"/>
      <c r="M6" s="8">
        <f t="shared" ref="M6:M15" si="3">SUM(J6+K6-L6)</f>
        <v>6</v>
      </c>
      <c r="N6" s="8">
        <v>10</v>
      </c>
      <c r="O6" s="8">
        <v>0</v>
      </c>
      <c r="P6" s="8"/>
      <c r="Q6" s="8"/>
      <c r="R6" s="38" t="s">
        <v>52</v>
      </c>
      <c r="S6" s="39"/>
    </row>
    <row r="7" spans="1:19" s="5" customFormat="1" ht="23.25" customHeight="1">
      <c r="A7" s="36">
        <v>2</v>
      </c>
      <c r="B7" s="8" t="s">
        <v>37</v>
      </c>
      <c r="C7" s="8">
        <f t="shared" si="0"/>
        <v>77.400000000000006</v>
      </c>
      <c r="D7" s="8">
        <v>91</v>
      </c>
      <c r="E7" s="8">
        <f t="shared" si="1"/>
        <v>36.4</v>
      </c>
      <c r="F7" s="8"/>
      <c r="G7" s="24">
        <v>85</v>
      </c>
      <c r="H7" s="8">
        <f t="shared" si="2"/>
        <v>10</v>
      </c>
      <c r="I7" s="8">
        <v>10</v>
      </c>
      <c r="J7" s="8">
        <v>5</v>
      </c>
      <c r="K7" s="8">
        <v>1</v>
      </c>
      <c r="L7" s="8"/>
      <c r="M7" s="8">
        <f t="shared" si="3"/>
        <v>6</v>
      </c>
      <c r="N7" s="8">
        <v>10</v>
      </c>
      <c r="O7" s="8">
        <v>5</v>
      </c>
      <c r="P7" s="8"/>
      <c r="Q7" s="8"/>
      <c r="R7" s="38"/>
      <c r="S7" s="39"/>
    </row>
    <row r="8" spans="1:19" s="5" customFormat="1" ht="23.25" customHeight="1">
      <c r="A8" s="36">
        <v>3</v>
      </c>
      <c r="B8" s="8" t="s">
        <v>39</v>
      </c>
      <c r="C8" s="8">
        <f t="shared" si="0"/>
        <v>81</v>
      </c>
      <c r="D8" s="8">
        <v>90</v>
      </c>
      <c r="E8" s="8">
        <f t="shared" si="1"/>
        <v>36</v>
      </c>
      <c r="F8" s="8"/>
      <c r="G8" s="8">
        <v>86.5</v>
      </c>
      <c r="H8" s="8">
        <f t="shared" si="2"/>
        <v>13</v>
      </c>
      <c r="I8" s="8">
        <v>10</v>
      </c>
      <c r="J8" s="8">
        <v>5</v>
      </c>
      <c r="K8" s="8">
        <v>2</v>
      </c>
      <c r="L8" s="8"/>
      <c r="M8" s="8">
        <f t="shared" si="3"/>
        <v>7</v>
      </c>
      <c r="N8" s="8">
        <v>10</v>
      </c>
      <c r="O8" s="8">
        <v>5</v>
      </c>
      <c r="P8" s="8"/>
      <c r="Q8" s="8"/>
      <c r="R8" s="38"/>
      <c r="S8" s="39"/>
    </row>
    <row r="9" spans="1:19" s="5" customFormat="1" ht="23.25" customHeight="1">
      <c r="A9" s="36">
        <v>4</v>
      </c>
      <c r="B9" s="8" t="s">
        <v>41</v>
      </c>
      <c r="C9" s="8">
        <f t="shared" si="0"/>
        <v>81.599999999999994</v>
      </c>
      <c r="D9" s="8">
        <v>89</v>
      </c>
      <c r="E9" s="8">
        <f t="shared" si="1"/>
        <v>35.6</v>
      </c>
      <c r="F9" s="8"/>
      <c r="G9" s="8"/>
      <c r="H9" s="8">
        <f t="shared" si="2"/>
        <v>16</v>
      </c>
      <c r="I9" s="8">
        <v>9</v>
      </c>
      <c r="J9" s="8">
        <v>5</v>
      </c>
      <c r="K9" s="8">
        <v>1</v>
      </c>
      <c r="L9" s="8"/>
      <c r="M9" s="8">
        <f t="shared" si="3"/>
        <v>6</v>
      </c>
      <c r="N9" s="8">
        <v>10</v>
      </c>
      <c r="O9" s="8">
        <v>5</v>
      </c>
      <c r="P9" s="8"/>
      <c r="Q9" s="8"/>
      <c r="R9" s="38"/>
      <c r="S9" s="39"/>
    </row>
    <row r="10" spans="1:19" s="5" customFormat="1" ht="23.25" customHeight="1">
      <c r="A10" s="36">
        <v>5</v>
      </c>
      <c r="B10" s="8" t="s">
        <v>40</v>
      </c>
      <c r="C10" s="8">
        <f t="shared" si="0"/>
        <v>83</v>
      </c>
      <c r="D10" s="8">
        <v>90</v>
      </c>
      <c r="E10" s="8">
        <f t="shared" si="1"/>
        <v>36</v>
      </c>
      <c r="F10" s="9"/>
      <c r="G10" s="9"/>
      <c r="H10" s="8">
        <f t="shared" si="2"/>
        <v>16</v>
      </c>
      <c r="I10" s="8">
        <v>10</v>
      </c>
      <c r="J10" s="8">
        <v>5</v>
      </c>
      <c r="K10" s="8">
        <v>1</v>
      </c>
      <c r="L10" s="8"/>
      <c r="M10" s="8">
        <f t="shared" si="3"/>
        <v>6</v>
      </c>
      <c r="N10" s="8">
        <v>10</v>
      </c>
      <c r="O10" s="8">
        <v>5</v>
      </c>
      <c r="P10" s="8"/>
      <c r="Q10" s="8"/>
      <c r="R10" s="38"/>
      <c r="S10" s="39"/>
    </row>
    <row r="11" spans="1:19" s="5" customFormat="1" ht="23.25" customHeight="1">
      <c r="A11" s="36">
        <v>6</v>
      </c>
      <c r="B11" s="8" t="s">
        <v>42</v>
      </c>
      <c r="C11" s="8">
        <f t="shared" si="0"/>
        <v>84</v>
      </c>
      <c r="D11" s="8">
        <v>90</v>
      </c>
      <c r="E11" s="8">
        <f t="shared" si="1"/>
        <v>36</v>
      </c>
      <c r="F11" s="8"/>
      <c r="G11" s="8"/>
      <c r="H11" s="8">
        <f t="shared" si="2"/>
        <v>16</v>
      </c>
      <c r="I11" s="8">
        <v>11</v>
      </c>
      <c r="J11" s="8">
        <v>5</v>
      </c>
      <c r="K11" s="8">
        <v>1</v>
      </c>
      <c r="L11" s="8"/>
      <c r="M11" s="8">
        <f t="shared" si="3"/>
        <v>6</v>
      </c>
      <c r="N11" s="8">
        <v>10</v>
      </c>
      <c r="O11" s="8">
        <v>5</v>
      </c>
      <c r="P11" s="8"/>
      <c r="Q11" s="8"/>
      <c r="R11" s="38"/>
      <c r="S11" s="39"/>
    </row>
    <row r="12" spans="1:19" s="5" customFormat="1" ht="23.25" customHeight="1">
      <c r="A12" s="36">
        <v>7</v>
      </c>
      <c r="B12" s="27" t="s">
        <v>36</v>
      </c>
      <c r="C12" s="8">
        <f t="shared" si="0"/>
        <v>84</v>
      </c>
      <c r="D12" s="8">
        <v>90</v>
      </c>
      <c r="E12" s="8">
        <f t="shared" si="1"/>
        <v>36</v>
      </c>
      <c r="F12" s="8"/>
      <c r="G12" s="8"/>
      <c r="H12" s="8">
        <f t="shared" si="2"/>
        <v>16</v>
      </c>
      <c r="I12" s="8">
        <v>15</v>
      </c>
      <c r="J12" s="8">
        <v>5</v>
      </c>
      <c r="K12" s="8">
        <v>2</v>
      </c>
      <c r="L12" s="8"/>
      <c r="M12" s="8">
        <f t="shared" si="3"/>
        <v>7</v>
      </c>
      <c r="N12" s="8">
        <v>10</v>
      </c>
      <c r="O12" s="8">
        <v>0</v>
      </c>
      <c r="P12" s="8"/>
      <c r="Q12" s="8"/>
      <c r="R12" s="38" t="s">
        <v>52</v>
      </c>
      <c r="S12" s="39"/>
    </row>
    <row r="13" spans="1:19" s="5" customFormat="1" ht="23.25" customHeight="1">
      <c r="A13" s="36">
        <v>8</v>
      </c>
      <c r="B13" s="8" t="s">
        <v>43</v>
      </c>
      <c r="C13" s="8">
        <f t="shared" si="0"/>
        <v>84.6</v>
      </c>
      <c r="D13" s="8">
        <v>84</v>
      </c>
      <c r="E13" s="8">
        <f t="shared" si="1"/>
        <v>33.6</v>
      </c>
      <c r="F13" s="8"/>
      <c r="G13" s="8"/>
      <c r="H13" s="8">
        <f t="shared" si="2"/>
        <v>16</v>
      </c>
      <c r="I13" s="8">
        <v>13</v>
      </c>
      <c r="J13" s="8">
        <v>5</v>
      </c>
      <c r="K13" s="8">
        <v>2</v>
      </c>
      <c r="L13" s="8"/>
      <c r="M13" s="8">
        <f t="shared" si="3"/>
        <v>7</v>
      </c>
      <c r="N13" s="8">
        <v>10</v>
      </c>
      <c r="O13" s="8">
        <v>5</v>
      </c>
      <c r="P13" s="8"/>
      <c r="Q13" s="8"/>
      <c r="R13" s="38"/>
      <c r="S13" s="39"/>
    </row>
    <row r="14" spans="1:19" s="5" customFormat="1" ht="23.25" customHeight="1">
      <c r="A14" s="36">
        <v>9</v>
      </c>
      <c r="B14" s="27" t="s">
        <v>30</v>
      </c>
      <c r="C14" s="8">
        <f t="shared" si="0"/>
        <v>85.4</v>
      </c>
      <c r="D14" s="8">
        <v>91</v>
      </c>
      <c r="E14" s="8">
        <f t="shared" si="1"/>
        <v>36.4</v>
      </c>
      <c r="F14" s="8"/>
      <c r="G14" s="24"/>
      <c r="H14" s="8">
        <f t="shared" si="2"/>
        <v>16</v>
      </c>
      <c r="I14" s="8">
        <v>12</v>
      </c>
      <c r="J14" s="8">
        <v>5</v>
      </c>
      <c r="K14" s="8">
        <v>1</v>
      </c>
      <c r="L14" s="8"/>
      <c r="M14" s="8">
        <f t="shared" si="3"/>
        <v>6</v>
      </c>
      <c r="N14" s="8">
        <v>10</v>
      </c>
      <c r="O14" s="8">
        <v>5</v>
      </c>
      <c r="P14" s="8"/>
      <c r="Q14" s="8"/>
      <c r="R14" s="38"/>
      <c r="S14" s="39"/>
    </row>
    <row r="15" spans="1:19" s="5" customFormat="1" ht="23.25" customHeight="1">
      <c r="A15" s="36">
        <v>10</v>
      </c>
      <c r="B15" s="8" t="s">
        <v>33</v>
      </c>
      <c r="C15" s="8">
        <f t="shared" si="0"/>
        <v>85.6</v>
      </c>
      <c r="D15" s="8">
        <v>89</v>
      </c>
      <c r="E15" s="8">
        <f t="shared" si="1"/>
        <v>35.6</v>
      </c>
      <c r="F15" s="8">
        <v>88</v>
      </c>
      <c r="G15" s="8"/>
      <c r="H15" s="8">
        <f t="shared" ref="H15:H17" si="4">IF(AND(F15="",G15=""),16,IF(F15="",IF(16+(G15-88)*2&gt;20,20,IF(16+(G15-88)*2&lt;0,0,16+(G15-88)*2)),IF(G15="",IF(16+(F15-88)*2&gt;20,20,IF(16+(F15-88)*2&lt;0,0,16+(F15-88)*2)),IF(16+((F15+G15)/2-88)*2&gt;20,20,IF(16+((F15+G15)/2-88)*2&lt;0,0,16+((F15+G15)/2-88)*2)))))</f>
        <v>16</v>
      </c>
      <c r="I15" s="8">
        <v>12</v>
      </c>
      <c r="J15" s="8">
        <v>5</v>
      </c>
      <c r="K15" s="8">
        <v>2</v>
      </c>
      <c r="L15" s="8"/>
      <c r="M15" s="8">
        <f t="shared" si="3"/>
        <v>7</v>
      </c>
      <c r="N15" s="8">
        <v>10</v>
      </c>
      <c r="O15" s="8">
        <v>5</v>
      </c>
      <c r="P15" s="8"/>
      <c r="Q15" s="8"/>
      <c r="R15" s="38"/>
      <c r="S15" s="39"/>
    </row>
    <row r="16" spans="1:19" s="5" customFormat="1" ht="23.25" customHeight="1">
      <c r="A16" s="36">
        <v>11</v>
      </c>
      <c r="B16" s="8" t="s">
        <v>34</v>
      </c>
      <c r="C16" s="8">
        <f t="shared" ref="C16:C17" si="5">SUM(E16+H16+I16+M16+N16+O16+P16+Q16)</f>
        <v>85.800000000000011</v>
      </c>
      <c r="D16" s="8">
        <v>92</v>
      </c>
      <c r="E16" s="8">
        <f t="shared" ref="E16:E17" si="6">D16*0.4</f>
        <v>36.800000000000004</v>
      </c>
      <c r="F16" s="8"/>
      <c r="G16" s="8"/>
      <c r="H16" s="8">
        <f t="shared" si="4"/>
        <v>16</v>
      </c>
      <c r="I16" s="8">
        <v>12</v>
      </c>
      <c r="J16" s="8">
        <v>5</v>
      </c>
      <c r="K16" s="8">
        <v>1</v>
      </c>
      <c r="L16" s="8"/>
      <c r="M16" s="8">
        <f t="shared" ref="M16:M17" si="7">SUM(J16+K16-L16)</f>
        <v>6</v>
      </c>
      <c r="N16" s="8">
        <v>10</v>
      </c>
      <c r="O16" s="8">
        <v>5</v>
      </c>
      <c r="P16" s="8"/>
      <c r="Q16" s="8"/>
      <c r="R16" s="38"/>
      <c r="S16" s="39"/>
    </row>
    <row r="17" spans="1:19" s="5" customFormat="1" ht="23.25" customHeight="1">
      <c r="A17" s="36">
        <v>12</v>
      </c>
      <c r="B17" s="8" t="s">
        <v>35</v>
      </c>
      <c r="C17" s="8">
        <f t="shared" si="5"/>
        <v>88.2</v>
      </c>
      <c r="D17" s="8">
        <v>88</v>
      </c>
      <c r="E17" s="8">
        <f t="shared" si="6"/>
        <v>35.200000000000003</v>
      </c>
      <c r="F17" s="8"/>
      <c r="G17" s="8"/>
      <c r="H17" s="8">
        <f t="shared" si="4"/>
        <v>16</v>
      </c>
      <c r="I17" s="8">
        <v>15</v>
      </c>
      <c r="J17" s="8">
        <v>5</v>
      </c>
      <c r="K17" s="8">
        <v>2</v>
      </c>
      <c r="L17" s="8"/>
      <c r="M17" s="8">
        <f t="shared" si="7"/>
        <v>7</v>
      </c>
      <c r="N17" s="8">
        <v>10</v>
      </c>
      <c r="O17" s="8">
        <v>5</v>
      </c>
      <c r="P17" s="8"/>
      <c r="Q17" s="8"/>
      <c r="R17" s="38"/>
      <c r="S17" s="39"/>
    </row>
    <row r="18" spans="1:19" s="5" customFormat="1" ht="23.25" customHeight="1">
      <c r="A18" s="74" t="s">
        <v>29</v>
      </c>
      <c r="B18" s="75"/>
      <c r="C18" s="8" t="s">
        <v>21</v>
      </c>
      <c r="D18" s="8">
        <v>75</v>
      </c>
      <c r="E18" s="8" t="s">
        <v>21</v>
      </c>
      <c r="F18" s="8"/>
      <c r="G18" s="8">
        <v>59</v>
      </c>
      <c r="H18" s="8" t="s">
        <v>21</v>
      </c>
      <c r="I18" s="8" t="s">
        <v>21</v>
      </c>
      <c r="J18" s="8" t="s">
        <v>21</v>
      </c>
      <c r="K18" s="8" t="s">
        <v>21</v>
      </c>
      <c r="L18" s="8"/>
      <c r="M18" s="8" t="s">
        <v>21</v>
      </c>
      <c r="N18" s="8" t="s">
        <v>21</v>
      </c>
      <c r="O18" s="8" t="s">
        <v>21</v>
      </c>
      <c r="P18" s="8" t="s">
        <v>21</v>
      </c>
      <c r="Q18" s="8" t="s">
        <v>21</v>
      </c>
      <c r="R18" s="38"/>
      <c r="S18" s="39"/>
    </row>
    <row r="19" spans="1:19" s="5" customFormat="1" ht="23.25" customHeight="1">
      <c r="A19" s="74" t="s">
        <v>6</v>
      </c>
      <c r="B19" s="75"/>
      <c r="C19" s="8" t="s">
        <v>21</v>
      </c>
      <c r="D19" s="12">
        <v>92</v>
      </c>
      <c r="E19" s="12" t="s">
        <v>21</v>
      </c>
      <c r="F19" s="12"/>
      <c r="G19" s="12">
        <v>96</v>
      </c>
      <c r="H19" s="12" t="s">
        <v>21</v>
      </c>
      <c r="I19" s="12" t="s">
        <v>21</v>
      </c>
      <c r="J19" s="8" t="s">
        <v>21</v>
      </c>
      <c r="K19" s="8" t="s">
        <v>21</v>
      </c>
      <c r="L19" s="8"/>
      <c r="M19" s="12" t="s">
        <v>21</v>
      </c>
      <c r="N19" s="12" t="s">
        <v>21</v>
      </c>
      <c r="O19" s="12" t="s">
        <v>21</v>
      </c>
      <c r="P19" s="12" t="s">
        <v>21</v>
      </c>
      <c r="Q19" s="12" t="s">
        <v>21</v>
      </c>
      <c r="R19" s="40"/>
      <c r="S19" s="41"/>
    </row>
    <row r="20" spans="1:19" s="5" customFormat="1" ht="114" customHeight="1">
      <c r="A20" s="28" t="s">
        <v>48</v>
      </c>
      <c r="B20" s="71" t="s">
        <v>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3"/>
    </row>
    <row r="21" spans="1:19" s="10" customFormat="1" ht="25.5" customHeight="1">
      <c r="S21" s="11"/>
    </row>
    <row r="22" spans="1:19" s="10" customFormat="1" ht="25.5" customHeight="1">
      <c r="S22" s="11"/>
    </row>
    <row r="23" spans="1:19" s="10" customFormat="1" ht="25.5" customHeight="1">
      <c r="S23" s="11"/>
    </row>
    <row r="24" spans="1:19" s="10" customFormat="1" ht="25.5" customHeight="1">
      <c r="S24" s="11"/>
    </row>
    <row r="25" spans="1:19" s="10" customFormat="1" ht="25.5" customHeight="1">
      <c r="S25" s="11"/>
    </row>
    <row r="26" spans="1:19" s="10" customFormat="1" ht="25.5" customHeight="1">
      <c r="S26" s="11"/>
    </row>
    <row r="27" spans="1:19" s="10" customFormat="1" ht="25.5" customHeight="1">
      <c r="S27" s="11"/>
    </row>
    <row r="28" spans="1:19" s="10" customFormat="1" ht="25.5" customHeight="1">
      <c r="S28" s="11"/>
    </row>
    <row r="29" spans="1:19" s="10" customFormat="1" ht="25.5" customHeight="1">
      <c r="S29" s="11"/>
    </row>
    <row r="30" spans="1:19" s="10" customFormat="1" ht="25.5" customHeight="1">
      <c r="S30" s="11"/>
    </row>
    <row r="31" spans="1:19" s="10" customFormat="1" ht="25.5" customHeight="1">
      <c r="S31" s="11"/>
    </row>
    <row r="32" spans="1:19" s="10" customFormat="1" ht="25.5" customHeight="1">
      <c r="S32" s="11"/>
    </row>
    <row r="33" spans="19:19" s="10" customFormat="1" ht="25.5" customHeight="1">
      <c r="S33" s="11"/>
    </row>
  </sheetData>
  <sheetProtection selectLockedCells="1"/>
  <mergeCells count="33">
    <mergeCell ref="A4:A5"/>
    <mergeCell ref="B4:B5"/>
    <mergeCell ref="D4:E4"/>
    <mergeCell ref="F4:H4"/>
    <mergeCell ref="I4:I5"/>
    <mergeCell ref="A1:E1"/>
    <mergeCell ref="A3:D3"/>
    <mergeCell ref="R3:S3"/>
    <mergeCell ref="A2:S2"/>
    <mergeCell ref="R17:S17"/>
    <mergeCell ref="R12:S12"/>
    <mergeCell ref="R14:S14"/>
    <mergeCell ref="J4:M4"/>
    <mergeCell ref="N4:N5"/>
    <mergeCell ref="O4:O5"/>
    <mergeCell ref="P4:P5"/>
    <mergeCell ref="Q4:Q5"/>
    <mergeCell ref="C4:C5"/>
    <mergeCell ref="B20:S20"/>
    <mergeCell ref="R19:S19"/>
    <mergeCell ref="A19:B19"/>
    <mergeCell ref="R18:S18"/>
    <mergeCell ref="A18:B18"/>
    <mergeCell ref="R13:S13"/>
    <mergeCell ref="R7:S7"/>
    <mergeCell ref="R6:S6"/>
    <mergeCell ref="R8:S8"/>
    <mergeCell ref="R10:S10"/>
    <mergeCell ref="R9:S9"/>
    <mergeCell ref="R11:S11"/>
    <mergeCell ref="R4:S5"/>
    <mergeCell ref="R15:S15"/>
    <mergeCell ref="R16:S16"/>
  </mergeCells>
  <phoneticPr fontId="1" type="noConversion"/>
  <pageMargins left="1.1023622047244095" right="0.70866141732283472" top="0.74803149606299213" bottom="0.55118110236220474" header="0.31496062992125984" footer="0.31496062992125984"/>
  <pageSetup paperSize="9" scale="89" orientation="landscape" horizontalDpi="200" verticalDpi="200" r:id="rId1"/>
  <headerFooter>
    <oddFooter>&amp;R-5-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各村成绩</vt:lpstr>
      <vt:lpstr>保洁公司成绩（自动生成，勿改）</vt:lpstr>
      <vt:lpstr>各村成绩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2023-06-01T09:49:06Z</dcterms:modified>
</cp:coreProperties>
</file>