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50" windowWidth="12405" windowHeight="9435" activeTab="0"/>
  </bookViews>
  <sheets>
    <sheet name="封面" sheetId="1" r:id="rId1"/>
    <sheet name="附表1" sheetId="2" r:id="rId2"/>
    <sheet name="附表2" sheetId="3" r:id="rId3"/>
    <sheet name="附表3" sheetId="4" r:id="rId4"/>
    <sheet name="附表4" sheetId="5" r:id="rId5"/>
    <sheet name="附表5" sheetId="6" r:id="rId6"/>
    <sheet name="附表6" sheetId="7" r:id="rId7"/>
    <sheet name="附表7" sheetId="8" r:id="rId8"/>
    <sheet name="附表8" sheetId="9" r:id="rId9"/>
    <sheet name="附表9" sheetId="10" r:id="rId10"/>
    <sheet name="附表10" sheetId="11" r:id="rId11"/>
    <sheet name="附表11" sheetId="12" r:id="rId12"/>
    <sheet name="附表12" sheetId="13" r:id="rId13"/>
    <sheet name="附表13" sheetId="14" r:id="rId14"/>
    <sheet name="附表14" sheetId="15" r:id="rId15"/>
    <sheet name="附表15" sheetId="16" r:id="rId16"/>
    <sheet name="附表16" sheetId="17" r:id="rId17"/>
    <sheet name="附表17" sheetId="18" r:id="rId18"/>
    <sheet name="附表18" sheetId="19" r:id="rId19"/>
    <sheet name="附表19" sheetId="20" r:id="rId20"/>
    <sheet name="附表20" sheetId="21" r:id="rId21"/>
    <sheet name="附表21" sheetId="22" r:id="rId22"/>
    <sheet name="附表22" sheetId="23" r:id="rId23"/>
    <sheet name="附表23" sheetId="24" r:id="rId24"/>
    <sheet name="附表24" sheetId="25" r:id="rId25"/>
    <sheet name="附表25" sheetId="26" r:id="rId26"/>
    <sheet name="附表26" sheetId="27" r:id="rId27"/>
  </sheets>
  <definedNames>
    <definedName name="_xlnm.Print_Titles" localSheetId="13">'附表13'!$1:$4</definedName>
    <definedName name="_xlnm.Print_Titles" localSheetId="21">'附表21'!$1:$4</definedName>
    <definedName name="_xlnm.Print_Titles" localSheetId="22">'附表22'!$1:$4</definedName>
    <definedName name="_xlnm.Print_Titles" localSheetId="4">'附表4'!$1:$4</definedName>
    <definedName name="_xlnm.Print_Titles" localSheetId="6">'附表6'!$1:$4</definedName>
    <definedName name="_xlnm.Print_Titles" localSheetId="7">'附表7'!$1:$4</definedName>
  </definedNames>
  <calcPr fullCalcOnLoad="1"/>
</workbook>
</file>

<file path=xl/sharedStrings.xml><?xml version="1.0" encoding="utf-8"?>
<sst xmlns="http://schemas.openxmlformats.org/spreadsheetml/2006/main" count="1264" uniqueCount="859">
  <si>
    <t>1、</t>
  </si>
  <si>
    <t>2、</t>
  </si>
  <si>
    <t>3、</t>
  </si>
  <si>
    <t>4、</t>
  </si>
  <si>
    <t>5、</t>
  </si>
  <si>
    <t>6、</t>
  </si>
  <si>
    <t>7、</t>
  </si>
  <si>
    <t>9、</t>
  </si>
  <si>
    <t>10、</t>
  </si>
  <si>
    <t>11、</t>
  </si>
  <si>
    <t>12、</t>
  </si>
  <si>
    <t>13、</t>
  </si>
  <si>
    <t>14、</t>
  </si>
  <si>
    <t>15、</t>
  </si>
  <si>
    <t>16、</t>
  </si>
  <si>
    <t>17、</t>
  </si>
  <si>
    <t>19、</t>
  </si>
  <si>
    <t>20、</t>
  </si>
  <si>
    <t>21、</t>
  </si>
  <si>
    <t>22、</t>
  </si>
  <si>
    <t>23、</t>
  </si>
  <si>
    <t>24、</t>
  </si>
  <si>
    <t>25、</t>
  </si>
  <si>
    <t>26、</t>
  </si>
  <si>
    <t>附表1</t>
  </si>
  <si>
    <t>单位：万元</t>
  </si>
  <si>
    <t>收入项目</t>
  </si>
  <si>
    <t>当年预算数</t>
  </si>
  <si>
    <t>上年执行数</t>
  </si>
  <si>
    <t>当年预算数为上年执行数的％</t>
  </si>
  <si>
    <t>一、税收收入</t>
  </si>
  <si>
    <t xml:space="preserve">    增值税</t>
  </si>
  <si>
    <t xml:space="preserve">    消费税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</si>
  <si>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</si>
  <si>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</si>
  <si>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</si>
  <si>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</si>
  <si>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</si>
  <si>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</si>
  <si>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</si>
  <si>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</si>
  <si>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</si>
  <si>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</si>
  <si>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</si>
  <si>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</si>
  <si>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环保税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</si>
  <si>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</si>
  <si>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</si>
  <si>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</si>
  <si>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</si>
  <si>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</si>
  <si>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</si>
  <si>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</si>
  <si>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</si>
  <si>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</si>
  <si>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</si>
  <si>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 xml:space="preserve">   上级补助收入</t>
  </si>
  <si>
    <t xml:space="preserve">   上解收入</t>
  </si>
  <si>
    <t xml:space="preserve">   上年结余收入</t>
  </si>
  <si>
    <t xml:space="preserve">   调入资金</t>
  </si>
  <si>
    <t xml:space="preserve">   调入预算稳定调节基金</t>
  </si>
  <si>
    <t xml:space="preserve">   债券转贷收入</t>
  </si>
  <si>
    <t xml:space="preserve">   接收其他地区援助收入</t>
  </si>
  <si>
    <t>四、债务收入</t>
  </si>
  <si>
    <t>五、转移性收入</t>
  </si>
  <si>
    <t>收入合计</t>
  </si>
  <si>
    <t>收入小计</t>
  </si>
  <si>
    <t xml:space="preserve">      返还性收入</t>
  </si>
  <si>
    <t xml:space="preserve">      一般性转移支付收入</t>
  </si>
  <si>
    <t xml:space="preserve">      专项转移支付收入</t>
  </si>
  <si>
    <t>附表2</t>
  </si>
  <si>
    <t>支出项目</t>
  </si>
  <si>
    <t>上年预算数</t>
  </si>
  <si>
    <t>当年预算数为上年预算数的％</t>
  </si>
  <si>
    <t>一、一般公共服务支出</t>
  </si>
  <si>
    <t>二、外交支出</t>
  </si>
  <si>
    <t>支出小计</t>
  </si>
  <si>
    <t>债务还本支出</t>
  </si>
  <si>
    <t>转移性支出</t>
  </si>
  <si>
    <t xml:space="preserve">   补助下级支出</t>
  </si>
  <si>
    <t xml:space="preserve">       返还性支出</t>
  </si>
  <si>
    <t xml:space="preserve">       一般性转移支付支出</t>
  </si>
  <si>
    <t xml:space="preserve">       专项转移支付支出</t>
  </si>
  <si>
    <t xml:space="preserve">   上解支出</t>
  </si>
  <si>
    <t xml:space="preserve">   援助其他地区支出</t>
  </si>
  <si>
    <t xml:space="preserve">   债务转贷支出</t>
  </si>
  <si>
    <t xml:space="preserve">   增设预算周转金</t>
  </si>
  <si>
    <t xml:space="preserve">   拨付国债转贷资金数</t>
  </si>
  <si>
    <t xml:space="preserve">   国债转贷资金结余</t>
  </si>
  <si>
    <t xml:space="preserve">   安排预算稳定调节基金</t>
  </si>
  <si>
    <t xml:space="preserve">   调出资金</t>
  </si>
  <si>
    <t xml:space="preserve">   年终结余</t>
  </si>
  <si>
    <t>支出合计</t>
  </si>
  <si>
    <t>附表3</t>
  </si>
  <si>
    <t>备注：本市所辖乡镇作为一级预算部门管理，未单独编制政府预算，为此未区分本级与全辖，本表与附表1数据一致。</t>
  </si>
  <si>
    <t>附表4</t>
  </si>
  <si>
    <t>备注</t>
  </si>
  <si>
    <t>1、人大事务</t>
  </si>
  <si>
    <t>行政运行</t>
  </si>
  <si>
    <t>一般行政管理事务</t>
  </si>
  <si>
    <t>人大代表履职能力提升</t>
  </si>
  <si>
    <t>代表工作</t>
  </si>
  <si>
    <t>2、政协事务</t>
  </si>
  <si>
    <t>委员视察</t>
  </si>
  <si>
    <t>3、政府办公厅（室）及相关机构事务</t>
  </si>
  <si>
    <t>信访事务</t>
  </si>
  <si>
    <t>其他政府办公厅（室）及相关机构事务支出</t>
  </si>
  <si>
    <t>4、发展与改革事务</t>
  </si>
  <si>
    <t>5、统计信息事务</t>
  </si>
  <si>
    <t>事业运行</t>
  </si>
  <si>
    <t>6、财政事务</t>
  </si>
  <si>
    <t>财政国库业务</t>
  </si>
  <si>
    <t>信息化建设</t>
  </si>
  <si>
    <t>财政委托业务支出</t>
  </si>
  <si>
    <t>7、税收事务</t>
  </si>
  <si>
    <t>8、审计事务</t>
  </si>
  <si>
    <t>审计业务</t>
  </si>
  <si>
    <t>9、人力资源事务</t>
  </si>
  <si>
    <t>引进人才费用</t>
  </si>
  <si>
    <t>10、纪检监察事务</t>
  </si>
  <si>
    <t>11、商贸事务</t>
  </si>
  <si>
    <t>台湾事务</t>
  </si>
  <si>
    <t>档案馆</t>
  </si>
  <si>
    <t>其他群众团体事务支出</t>
  </si>
  <si>
    <t>华侨事务</t>
  </si>
  <si>
    <t>其他一般公共服务支出</t>
  </si>
  <si>
    <t>1、武装警察部队</t>
  </si>
  <si>
    <t>武装警察部队</t>
  </si>
  <si>
    <t>2、公安</t>
  </si>
  <si>
    <t>执法办案</t>
  </si>
  <si>
    <t>普法宣传</t>
  </si>
  <si>
    <t>律师公证管理</t>
  </si>
  <si>
    <t>社区矫正</t>
  </si>
  <si>
    <t>其他司法支出</t>
  </si>
  <si>
    <t>1、教育管理事务</t>
  </si>
  <si>
    <t>2、普通教育</t>
  </si>
  <si>
    <t>学前教育</t>
  </si>
  <si>
    <t>小学教育</t>
  </si>
  <si>
    <t>初中教育</t>
  </si>
  <si>
    <t>高中教育</t>
  </si>
  <si>
    <t>其他普通教育支出</t>
  </si>
  <si>
    <t>3、职业教育</t>
  </si>
  <si>
    <t>中专教育</t>
  </si>
  <si>
    <t>4、广播电视教育</t>
  </si>
  <si>
    <t>广播电视学校</t>
  </si>
  <si>
    <t>5、特殊教育</t>
  </si>
  <si>
    <t>特殊学校教育</t>
  </si>
  <si>
    <t>6、进修及培训</t>
  </si>
  <si>
    <t>教师进修</t>
  </si>
  <si>
    <t>干部教育</t>
  </si>
  <si>
    <t>7、教育费附加安排的支出</t>
  </si>
  <si>
    <t>其他教育费附加安排的支出</t>
  </si>
  <si>
    <t>8、其他教育支出</t>
  </si>
  <si>
    <t>其他教育支出</t>
  </si>
  <si>
    <t>1、科学技术管理事务</t>
  </si>
  <si>
    <t>2、技术研究与开发</t>
  </si>
  <si>
    <t>科技成果转化与扩散</t>
  </si>
  <si>
    <t>3、科技条件与服务</t>
  </si>
  <si>
    <t>技术创新服务体系</t>
  </si>
  <si>
    <t>4、科学技术普及</t>
  </si>
  <si>
    <t>机构运行</t>
  </si>
  <si>
    <t>科普活动</t>
  </si>
  <si>
    <t>5、其他科学技术支出</t>
  </si>
  <si>
    <t>其他科学技术支出</t>
  </si>
  <si>
    <t>1、文化和旅游</t>
  </si>
  <si>
    <t>图书馆</t>
  </si>
  <si>
    <t>文化活动</t>
  </si>
  <si>
    <t>群众文化</t>
  </si>
  <si>
    <t>文化创造与保护</t>
  </si>
  <si>
    <t>其他文化和旅游支出</t>
  </si>
  <si>
    <t>2、文物</t>
  </si>
  <si>
    <t>文物保护</t>
  </si>
  <si>
    <t>博物馆</t>
  </si>
  <si>
    <t>3、体育</t>
  </si>
  <si>
    <t>体育训练</t>
  </si>
  <si>
    <t>体育场馆</t>
  </si>
  <si>
    <t>群众体育</t>
  </si>
  <si>
    <t>4、广播电视</t>
  </si>
  <si>
    <t>其他广播电视支出</t>
  </si>
  <si>
    <t>1、人力资源和社会保障管理事务</t>
  </si>
  <si>
    <t>社会保险经办机构</t>
  </si>
  <si>
    <t>其他人力资源和社会保障管理事务支出</t>
  </si>
  <si>
    <t>2、民政管理事务</t>
  </si>
  <si>
    <t>3、行政事业单位离退休</t>
  </si>
  <si>
    <t>归口管理的行政单位离退休</t>
  </si>
  <si>
    <t>事业单位离退休</t>
  </si>
  <si>
    <t>离退休人员管理机构</t>
  </si>
  <si>
    <t>机关事业单位基本养老保险缴费支出</t>
  </si>
  <si>
    <t>机关事业单位职业年金缴费支出</t>
  </si>
  <si>
    <t>对机关事业单位基本养老保险基金的补助</t>
  </si>
  <si>
    <t>其他行政事业单位离退休支出</t>
  </si>
  <si>
    <t>4、就业补助</t>
  </si>
  <si>
    <t>就业创业服务补贴</t>
  </si>
  <si>
    <t>5、抚恤</t>
  </si>
  <si>
    <t>死亡抚恤</t>
  </si>
  <si>
    <t>义务兵优待</t>
  </si>
  <si>
    <t>其他优抚支出</t>
  </si>
  <si>
    <t>6、退役安置</t>
  </si>
  <si>
    <t>退役士兵安置</t>
  </si>
  <si>
    <t>军队转业干部安置</t>
  </si>
  <si>
    <t>7、社会福利</t>
  </si>
  <si>
    <t>儿童福利</t>
  </si>
  <si>
    <t>老年福利</t>
  </si>
  <si>
    <t>养老服务</t>
  </si>
  <si>
    <t>8、残疾人事业</t>
  </si>
  <si>
    <t>残疾人就业和扶贫</t>
  </si>
  <si>
    <t>其他残疾人事业支出</t>
  </si>
  <si>
    <t>9、红十字事业</t>
  </si>
  <si>
    <t>10、最低生活保障</t>
  </si>
  <si>
    <t>城市最低生活保障金支出</t>
  </si>
  <si>
    <t>农村最低生活保障金支出</t>
  </si>
  <si>
    <t>11、临时救助</t>
  </si>
  <si>
    <t>临时救助支出</t>
  </si>
  <si>
    <t>12、特困人员救助供养</t>
  </si>
  <si>
    <t>城市特困人员救助供养支出</t>
  </si>
  <si>
    <t>农村特困人员救助供养支出</t>
  </si>
  <si>
    <t>财政对城乡居民基本养老保险基金的补助</t>
  </si>
  <si>
    <t>拥军优属</t>
  </si>
  <si>
    <t>其他社会保障和就业支出</t>
  </si>
  <si>
    <t>1、卫生健康管理事务</t>
  </si>
  <si>
    <t>其他卫生健康管理事务支出</t>
  </si>
  <si>
    <t>2、公立医院</t>
  </si>
  <si>
    <t>综合医院</t>
  </si>
  <si>
    <t>中医（民族）医院</t>
  </si>
  <si>
    <t>精神病医院</t>
  </si>
  <si>
    <t>妇幼保健医院</t>
  </si>
  <si>
    <t>3、基层医疗卫生机构</t>
  </si>
  <si>
    <t>乡镇卫生院</t>
  </si>
  <si>
    <t>其他基层医疗卫生机构支出</t>
  </si>
  <si>
    <t>4、公共卫生</t>
  </si>
  <si>
    <t>疾病预防控制机构</t>
  </si>
  <si>
    <t>卫生监督机构</t>
  </si>
  <si>
    <t>基本公共卫生服务</t>
  </si>
  <si>
    <t>其他公共卫生支出</t>
  </si>
  <si>
    <t>5、计划生育事务</t>
  </si>
  <si>
    <t>计划生育机构</t>
  </si>
  <si>
    <t>计划生育服务</t>
  </si>
  <si>
    <t>其他计划生育事务支出</t>
  </si>
  <si>
    <t>6、行政事业单位医疗</t>
  </si>
  <si>
    <t>行政单位医疗</t>
  </si>
  <si>
    <t>事业单位医疗</t>
  </si>
  <si>
    <t>7、财政对基本医疗保险基金的补助</t>
  </si>
  <si>
    <t>财政对城乡居民基本医疗保险基金的补助</t>
  </si>
  <si>
    <t>老龄卫生健康事务</t>
  </si>
  <si>
    <t>1、环境保护管理事务</t>
  </si>
  <si>
    <t>2、污染防治</t>
  </si>
  <si>
    <t>水体</t>
  </si>
  <si>
    <t>1、城乡社区管理事务</t>
  </si>
  <si>
    <t>2、城乡社区公共设施</t>
  </si>
  <si>
    <t>小城镇基础设施建设</t>
  </si>
  <si>
    <t>其他城乡社区公共设施支出</t>
  </si>
  <si>
    <t>1、农业农村</t>
  </si>
  <si>
    <t>科技转化与推广服务</t>
  </si>
  <si>
    <t>农产品质量安全</t>
  </si>
  <si>
    <t>执法监管</t>
  </si>
  <si>
    <t>统计监测与信息服务</t>
  </si>
  <si>
    <t>农产品加工与促销</t>
  </si>
  <si>
    <t>农村社会事业</t>
  </si>
  <si>
    <t>其他农业支出</t>
  </si>
  <si>
    <t>2、林业和草原</t>
  </si>
  <si>
    <t>事业机构</t>
  </si>
  <si>
    <t>林业执法与监督</t>
  </si>
  <si>
    <t>防灾减灾</t>
  </si>
  <si>
    <t>3、水利</t>
  </si>
  <si>
    <t>水利工程运行与维护</t>
  </si>
  <si>
    <t>水利执法监督</t>
  </si>
  <si>
    <t>水土保持</t>
  </si>
  <si>
    <t>防汛</t>
  </si>
  <si>
    <t>4、扶贫</t>
  </si>
  <si>
    <t>农村基础设施建设</t>
  </si>
  <si>
    <t>5、农村综合改革</t>
  </si>
  <si>
    <t>对村民委员会和村党支部的补助</t>
  </si>
  <si>
    <t>其他农林水支出</t>
  </si>
  <si>
    <t>1、公路水路运输</t>
  </si>
  <si>
    <t>其他公路水路运输</t>
  </si>
  <si>
    <t>1、支持中小企业发展和管理支出</t>
  </si>
  <si>
    <t>中小企业发展专项</t>
  </si>
  <si>
    <t>1、商业流通事务</t>
  </si>
  <si>
    <t>其他商业流通事务支出</t>
  </si>
  <si>
    <t>2、涉外发展服务支出</t>
  </si>
  <si>
    <t>1、自然资源事务</t>
  </si>
  <si>
    <t>海洋战略规划与预警监测</t>
  </si>
  <si>
    <t>其他自然资源事务支出</t>
  </si>
  <si>
    <t>3、气象事务</t>
  </si>
  <si>
    <t>气象事业机构</t>
  </si>
  <si>
    <t>气象服务</t>
  </si>
  <si>
    <t>气象装备保障维护</t>
  </si>
  <si>
    <t>1、粮油事务</t>
  </si>
  <si>
    <t>粮食风险基金</t>
  </si>
  <si>
    <t>1、应急管理事务</t>
  </si>
  <si>
    <t>安全监管</t>
  </si>
  <si>
    <t>应急救援</t>
  </si>
  <si>
    <t>其他应急管理支出</t>
  </si>
  <si>
    <t>2、消防事务</t>
  </si>
  <si>
    <t>消防应急救援</t>
  </si>
  <si>
    <t>1、地方政府一般债务付息支出</t>
  </si>
  <si>
    <t>地方政府一般债券付息支出</t>
  </si>
  <si>
    <t>支 出 小 计</t>
  </si>
  <si>
    <t>支 出 合 计</t>
  </si>
  <si>
    <t>附表5</t>
  </si>
  <si>
    <t>项   目</t>
  </si>
  <si>
    <t>当年预算数上年预算数的％</t>
  </si>
  <si>
    <t>合  计</t>
  </si>
  <si>
    <t>一、机关工资福利支出</t>
  </si>
  <si>
    <t>二、机关商品和服务支出</t>
  </si>
  <si>
    <t>三、机关资本性支出（一）</t>
  </si>
  <si>
    <t>四、机关资本性支出（二）</t>
  </si>
  <si>
    <t>五、对事业单位经常性补助</t>
  </si>
  <si>
    <t>六、对事业单位资本性补助</t>
  </si>
  <si>
    <t>七、对企业补助</t>
  </si>
  <si>
    <t>八、对企业资本性支出</t>
  </si>
  <si>
    <t>九、对个人和家庭的补助</t>
  </si>
  <si>
    <t>十、对社会保障基金补助</t>
  </si>
  <si>
    <t>十一、债务利息及费用支出</t>
  </si>
  <si>
    <t>十二、债务还本支出</t>
  </si>
  <si>
    <t>十三、转移性支出</t>
  </si>
  <si>
    <t>十四、预备费及预留</t>
  </si>
  <si>
    <t>十五、其他支出</t>
  </si>
  <si>
    <t>附表6</t>
  </si>
  <si>
    <t>合   计</t>
  </si>
  <si>
    <t>工资奖金津补贴</t>
  </si>
  <si>
    <t>社会保障缴费</t>
  </si>
  <si>
    <t>住房公积金</t>
  </si>
  <si>
    <t>其他工资福利支出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</si>
  <si>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</si>
  <si>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</si>
  <si>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</si>
  <si>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</si>
  <si>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</si>
  <si>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</si>
  <si>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</si>
  <si>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</si>
  <si>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维修（护）费</t>
  </si>
  <si>
    <t>其他商品和服务支出</t>
  </si>
  <si>
    <t>房屋建筑物购建</t>
  </si>
  <si>
    <t>基础设施建设</t>
  </si>
  <si>
    <t>公务用车购置</t>
  </si>
  <si>
    <t>土地征迁补偿和安置支出</t>
  </si>
  <si>
    <t>设备购置</t>
  </si>
  <si>
    <t>大型修缮</t>
  </si>
  <si>
    <t>其他资本性支出</t>
  </si>
  <si>
    <t>工资福利支出</t>
  </si>
  <si>
    <t>商品和服务支出</t>
  </si>
  <si>
    <t>其他对事业单位补助</t>
  </si>
  <si>
    <t>资本性支出（一）</t>
  </si>
  <si>
    <t>资本性支出（二）</t>
  </si>
  <si>
    <t>费用补贴</t>
  </si>
  <si>
    <t>利息补贴</t>
  </si>
  <si>
    <t>其他对企业补助</t>
  </si>
  <si>
    <t>对企业资本性支出（一）</t>
  </si>
  <si>
    <t>对企业资本性支出（二）</t>
  </si>
  <si>
    <t>社会福利和救助</t>
  </si>
  <si>
    <t>助学金</t>
  </si>
  <si>
    <t>个人农业生产补贴</t>
  </si>
  <si>
    <t>离退休费</t>
  </si>
  <si>
    <t>其他对个人和家庭补助</t>
  </si>
  <si>
    <t>对社会保险基金补助</t>
  </si>
  <si>
    <t>补充全国社会保障基金</t>
  </si>
  <si>
    <t>国内债务付息</t>
  </si>
  <si>
    <t>国外债务付息</t>
  </si>
  <si>
    <t>国内债务发行费用</t>
  </si>
  <si>
    <t>国外债务发行费用</t>
  </si>
  <si>
    <t>国内债务还本</t>
  </si>
  <si>
    <t>国外债务还本</t>
  </si>
  <si>
    <t>上下级政府间转移性支出</t>
  </si>
  <si>
    <t>援助其他地区支出</t>
  </si>
  <si>
    <t>债务转贷</t>
  </si>
  <si>
    <t>调出资金</t>
  </si>
  <si>
    <t>预备费</t>
  </si>
  <si>
    <t>预留</t>
  </si>
  <si>
    <t>赠与</t>
  </si>
  <si>
    <t>国家赔偿费用支出</t>
  </si>
  <si>
    <t>对民间非营利组织和群众性自治组织补贴</t>
  </si>
  <si>
    <t>其他支出</t>
  </si>
  <si>
    <t> 单位：万元</t>
  </si>
  <si>
    <t>项目</t>
  </si>
  <si>
    <t>金额</t>
  </si>
  <si>
    <t>一、税收返还</t>
  </si>
  <si>
    <t>1.增值税和消费税税收返还支出</t>
  </si>
  <si>
    <t>2.所得税基数返还支出</t>
  </si>
  <si>
    <t>3.成品油税费改革税收返还支出</t>
  </si>
  <si>
    <t>二、一般性转移支付</t>
  </si>
  <si>
    <t>1.体制补助支出</t>
  </si>
  <si>
    <t>2.均衡性转移支付支出</t>
  </si>
  <si>
    <t>3.革命老区及边疆地区转移支付支出</t>
  </si>
  <si>
    <t>4.县级基本财力保障机制奖补资金支出</t>
  </si>
  <si>
    <t>5.结算补助支出</t>
  </si>
  <si>
    <t>6.成品油税费改革转移支付补助支出</t>
  </si>
  <si>
    <t>7.基层公检法司转移支付支出</t>
  </si>
  <si>
    <t>8.城乡义务教育转移支付支出</t>
  </si>
  <si>
    <t>9.基本养老金转移支付支出</t>
  </si>
  <si>
    <t>10.新型农村合作医疗等转移支付支出</t>
  </si>
  <si>
    <t>11.农村综合改革转移支付支出</t>
  </si>
  <si>
    <t>12.产粮（油）大县奖励资金支出</t>
  </si>
  <si>
    <t>13.重点生态功能区转移支付支出</t>
  </si>
  <si>
    <t>14.固定数额补助支出</t>
  </si>
  <si>
    <t>15.其他一般性转移支付支出</t>
  </si>
  <si>
    <t>三、专项转移支付</t>
  </si>
  <si>
    <t>1.一般公共服务支出</t>
  </si>
  <si>
    <t xml:space="preserve">   其中：××项目  …………</t>
  </si>
  <si>
    <t>2.国防支出</t>
  </si>
  <si>
    <t xml:space="preserve">   其中：××项目  …………</t>
  </si>
  <si>
    <t>3.公共安全支出</t>
  </si>
  <si>
    <t xml:space="preserve">   其中：××项目  …………</t>
  </si>
  <si>
    <t>4.教育支出</t>
  </si>
  <si>
    <t>5.科学技术支出</t>
  </si>
  <si>
    <t>6.文化体育与传媒支出</t>
  </si>
  <si>
    <t>7.社会保障和就业支出</t>
  </si>
  <si>
    <t>8.医疗卫生与计划生育支出</t>
  </si>
  <si>
    <t>9.节能环保支出</t>
  </si>
  <si>
    <t>10.城乡社区支出</t>
  </si>
  <si>
    <t>11.农林水支出</t>
  </si>
  <si>
    <t xml:space="preserve">   其中：××项目  …………</t>
  </si>
  <si>
    <t>12.交通运输支出</t>
  </si>
  <si>
    <t>13.资源勘探信息等支出</t>
  </si>
  <si>
    <t>14.商业服务业等支出</t>
  </si>
  <si>
    <t>15.国土海洋气象等支出</t>
  </si>
  <si>
    <t>16.住房保障支出</t>
  </si>
  <si>
    <t>17.粮油物资储备支出</t>
  </si>
  <si>
    <t>18.国债还本付息支出</t>
  </si>
  <si>
    <t>19.其他支出</t>
  </si>
  <si>
    <t xml:space="preserve">      其中：××项目  …………</t>
  </si>
  <si>
    <t>备注：本县所辖乡镇作为一级预算部门管理，未单独编制政府预算，为此未有一般公共预算对下税收返还和转移支付预算数据。</t>
  </si>
  <si>
    <t>附表7</t>
  </si>
  <si>
    <t>单位：万元</t>
  </si>
  <si>
    <t>地    区</t>
  </si>
  <si>
    <t>小计</t>
  </si>
  <si>
    <t>税收返还</t>
  </si>
  <si>
    <t>一般性转移支付</t>
  </si>
  <si>
    <t>专项转移支付</t>
  </si>
  <si>
    <t>××地区</t>
  </si>
  <si>
    <t>未落实到地区数</t>
  </si>
  <si>
    <t>附表8</t>
  </si>
  <si>
    <t>合计</t>
  </si>
  <si>
    <t>1、因公出国（境）费用</t>
  </si>
  <si>
    <t>2、公务接待费</t>
  </si>
  <si>
    <t>附表9</t>
  </si>
  <si>
    <t>项      目</t>
  </si>
  <si>
    <t>非税收入</t>
  </si>
  <si>
    <t xml:space="preserve">   政府性基金收入</t>
  </si>
  <si>
    <t xml:space="preserve">      港口建设费收入</t>
  </si>
  <si>
    <t xml:space="preserve">      国家电影事业发展专项资金收入</t>
  </si>
  <si>
    <t xml:space="preserve">      国有土地收益基金收入</t>
  </si>
  <si>
    <t xml:space="preserve">      农业土地开发资金收入</t>
  </si>
  <si>
    <t xml:space="preserve">      国有土地使用权出让收入</t>
  </si>
  <si>
    <t xml:space="preserve">      大中型水库库区基金收入</t>
  </si>
  <si>
    <t xml:space="preserve">      彩票公益金收入</t>
  </si>
  <si>
    <t xml:space="preserve">   其中：福利彩票公益金收入</t>
  </si>
  <si>
    <t xml:space="preserve">         体育彩票公益金收入</t>
  </si>
  <si>
    <t xml:space="preserve">      城市基础设施配套费收入</t>
  </si>
  <si>
    <t xml:space="preserve">      小型水库移民扶助基金收入</t>
  </si>
  <si>
    <t xml:space="preserve">      国家重大水利工程建设基金收入</t>
  </si>
  <si>
    <t xml:space="preserve">      污水处理费收入</t>
  </si>
  <si>
    <t xml:space="preserve">      彩票发行机构和彩票销售机构的业务费用</t>
  </si>
  <si>
    <t xml:space="preserve">      其他政府性基金收入</t>
  </si>
  <si>
    <t>本年收入小计</t>
  </si>
  <si>
    <t>债务收入</t>
  </si>
  <si>
    <t>转移性收入</t>
  </si>
  <si>
    <t xml:space="preserve">      上级补助收入</t>
  </si>
  <si>
    <t xml:space="preserve">      下级上解收入</t>
  </si>
  <si>
    <t xml:space="preserve">      上年结余收入</t>
  </si>
  <si>
    <t xml:space="preserve">      调入资金</t>
  </si>
  <si>
    <t xml:space="preserve">      债务转贷收入 </t>
  </si>
  <si>
    <t>收入合计</t>
  </si>
  <si>
    <t>一、文化体育与传媒支出</t>
  </si>
  <si>
    <t>二、社会保障和就业支出</t>
  </si>
  <si>
    <t>三、节能环保支出</t>
  </si>
  <si>
    <t>四、城乡社区支出</t>
  </si>
  <si>
    <t>五、农林水支出</t>
  </si>
  <si>
    <t>六、交通运输支出</t>
  </si>
  <si>
    <t>七、资源勘探信息等支出</t>
  </si>
  <si>
    <t>八、商业服务业等支出</t>
  </si>
  <si>
    <t>九、其他支出</t>
  </si>
  <si>
    <t>十、债务付息支出</t>
  </si>
  <si>
    <t>十一、债务发行费用支出</t>
  </si>
  <si>
    <t>本年支出小计</t>
  </si>
  <si>
    <t>债务还本支出</t>
  </si>
  <si>
    <t>补助下级支出</t>
  </si>
  <si>
    <t>上解上级支出</t>
  </si>
  <si>
    <t>调出资金</t>
  </si>
  <si>
    <t xml:space="preserve">债务转贷支出 </t>
  </si>
  <si>
    <t>年终结余</t>
  </si>
  <si>
    <t>支 出 合 计</t>
  </si>
  <si>
    <t>当年预算数</t>
  </si>
  <si>
    <t>上年调整后预算数</t>
  </si>
  <si>
    <t>备注：本市所辖乡镇作为一级预算部门管理，未单独编制政府预算，为此未区分本级与全辖，本表与附表10数据一致。</t>
  </si>
  <si>
    <t>当年预算数为上年预算数的％</t>
  </si>
  <si>
    <t>四、城乡社区支出</t>
  </si>
  <si>
    <t>征地和拆迁补偿支出</t>
  </si>
  <si>
    <t>土地开发支出</t>
  </si>
  <si>
    <t>城市建设支出</t>
  </si>
  <si>
    <t>农村基础设施建设支出</t>
  </si>
  <si>
    <t>补助被征地农民支出</t>
  </si>
  <si>
    <t>土地出让业务支出</t>
  </si>
  <si>
    <t>其他国有土地收益基金支出</t>
  </si>
  <si>
    <t>城市公共设施</t>
  </si>
  <si>
    <t>城市环境卫生</t>
  </si>
  <si>
    <t>污水处理设施建设和运营</t>
  </si>
  <si>
    <t>代征手续费</t>
  </si>
  <si>
    <t>用于社会福利的彩票公益金支出</t>
  </si>
  <si>
    <t>用于体育事业的彩票公益金支出</t>
  </si>
  <si>
    <t>用于教育事业的彩票公益金支出</t>
  </si>
  <si>
    <t>用于残疾人事业的彩票公益金支出</t>
  </si>
  <si>
    <t>用于文化事业的彩票公益金支出</t>
  </si>
  <si>
    <t>用于扶贫的彩票公益金支出</t>
  </si>
  <si>
    <t>本年支出小计</t>
  </si>
  <si>
    <t>补助下级支出</t>
  </si>
  <si>
    <t>上解上级支出</t>
  </si>
  <si>
    <t xml:space="preserve">债务转贷支出 </t>
  </si>
  <si>
    <t>年终结余</t>
  </si>
  <si>
    <t>支 出 合 计</t>
  </si>
  <si>
    <t>当年预算数</t>
  </si>
  <si>
    <t>上年    调整后    预算数</t>
  </si>
  <si>
    <t xml:space="preserve">    （一）国有土地使用权出让收入安排的支出</t>
  </si>
  <si>
    <t>（二）国有土地收益基金安排的支出</t>
  </si>
  <si>
    <t>（三）农业土地开发资金安排的支出</t>
  </si>
  <si>
    <t>（四）城市基础设施配套费安排的支出</t>
  </si>
  <si>
    <t>（五）污水处理费安排的支出</t>
  </si>
  <si>
    <t>（一）彩票公益金安排的支出</t>
  </si>
  <si>
    <t>项    目</t>
  </si>
  <si>
    <t>小计</t>
  </si>
  <si>
    <t>××地区</t>
  </si>
  <si>
    <t>……</t>
  </si>
  <si>
    <t>未落实到地区数</t>
  </si>
  <si>
    <t>备注：本市所辖乡镇作为一级预算部门管理，未单独编制政府预算，为此未有政府性基金对下税收返还和转移支付预算数据。</t>
  </si>
  <si>
    <t>当年预算数</t>
  </si>
  <si>
    <t>上年执行数</t>
  </si>
  <si>
    <t>当年预算数为上年执行数的％</t>
  </si>
  <si>
    <t>一、利润收入</t>
  </si>
  <si>
    <t>二、股利、股息收入</t>
  </si>
  <si>
    <t>三、产权转让收入</t>
  </si>
  <si>
    <t>四、清算收入</t>
  </si>
  <si>
    <t>五、其他国有资本经营预算收入</t>
  </si>
  <si>
    <t>本年收入小计</t>
  </si>
  <si>
    <t xml:space="preserve">    国有资本经营预算转移支付收入</t>
  </si>
  <si>
    <t xml:space="preserve">    上年结转收入</t>
  </si>
  <si>
    <t>收入合计</t>
  </si>
  <si>
    <t>一、解决历史遗留问题及改革成本支出</t>
  </si>
  <si>
    <t>二、国有企业资本金注入</t>
  </si>
  <si>
    <t>三、国有企业政策性补贴</t>
  </si>
  <si>
    <t>四、金融国有资本经营预算支出</t>
  </si>
  <si>
    <t>五、其他国有资本经营预算支出</t>
  </si>
  <si>
    <t>本年支出小计</t>
  </si>
  <si>
    <t xml:space="preserve">    国有资本经营预算转移支付支出</t>
  </si>
  <si>
    <t xml:space="preserve">    调出资金</t>
  </si>
  <si>
    <t>支出合计</t>
  </si>
  <si>
    <t>附表16</t>
  </si>
  <si>
    <t>附表15</t>
  </si>
  <si>
    <t>附表10</t>
  </si>
  <si>
    <t>附表11</t>
  </si>
  <si>
    <t>附表12</t>
  </si>
  <si>
    <t>附表13</t>
  </si>
  <si>
    <r>
      <rPr>
        <sz val="12"/>
        <rFont val="宋体"/>
        <family val="0"/>
      </rPr>
      <t>附表</t>
    </r>
    <r>
      <rPr>
        <sz val="12"/>
        <rFont val="Geneva"/>
        <family val="1"/>
      </rPr>
      <t>1</t>
    </r>
    <r>
      <rPr>
        <sz val="12"/>
        <rFont val="宋体"/>
        <family val="0"/>
      </rPr>
      <t>4</t>
    </r>
  </si>
  <si>
    <t xml:space="preserve"> 园区集团</t>
  </si>
  <si>
    <t xml:space="preserve">  其中：国有控股公司股利、股息收入</t>
  </si>
  <si>
    <t xml:space="preserve"> 国有参股公司股利、股息收入</t>
  </si>
  <si>
    <t xml:space="preserve"> 金融企业股利、股息收入</t>
  </si>
  <si>
    <t xml:space="preserve"> 其他国有企业股利、股息收入</t>
  </si>
  <si>
    <t xml:space="preserve">    上年结转收入</t>
  </si>
  <si>
    <t>附表17</t>
  </si>
  <si>
    <t>一、解决历史遗留问题及改革成本支出</t>
  </si>
  <si>
    <t xml:space="preserve"> 其中：厂办大集体改革支出</t>
  </si>
  <si>
    <t>“三供一业”移交补助支出</t>
  </si>
  <si>
    <t>国有企业办职教幼教补助支出</t>
  </si>
  <si>
    <t>国有企业办公共服务机构移交补助支出</t>
  </si>
  <si>
    <t>国有企业退休人员社会化管理补助支出</t>
  </si>
  <si>
    <t>国有企业棚户区改造支出</t>
  </si>
  <si>
    <t>国有企业改革成本支出</t>
  </si>
  <si>
    <t>离休干部医药补助支出</t>
  </si>
  <si>
    <t>其他解决历史遗留问题及改革成本支出</t>
  </si>
  <si>
    <t>二、国有企业资本金注入</t>
  </si>
  <si>
    <t xml:space="preserve"> 其中：国有经济结构调整支出</t>
  </si>
  <si>
    <t>公益性设施投资支出</t>
  </si>
  <si>
    <t>前瞻性战略性产业发展支出</t>
  </si>
  <si>
    <t>生态环境保护支出</t>
  </si>
  <si>
    <t>支持科技进步支出</t>
  </si>
  <si>
    <t>保障国有经济安全支出</t>
  </si>
  <si>
    <t>对外投资合作支出</t>
  </si>
  <si>
    <t>其他国有企业资本金注入</t>
  </si>
  <si>
    <t>三、国有企业政策性补贴</t>
  </si>
  <si>
    <t xml:space="preserve"> 其中：国有企业政策性补贴</t>
  </si>
  <si>
    <t>四、金融国有资本经营预算支出</t>
  </si>
  <si>
    <t xml:space="preserve"> 其中：资本性支出</t>
  </si>
  <si>
    <t xml:space="preserve">       改革性支出</t>
  </si>
  <si>
    <t xml:space="preserve">       其他金融国有资本经营预算支出</t>
  </si>
  <si>
    <t>支出小计</t>
  </si>
  <si>
    <t xml:space="preserve">    国有资本经营预算转移支付支出</t>
  </si>
  <si>
    <t>本年支出合计</t>
  </si>
  <si>
    <t>附表18</t>
  </si>
  <si>
    <t>项　目</t>
  </si>
  <si>
    <t>上年执行数</t>
  </si>
  <si>
    <t>当年预算数为上年执行数的％</t>
  </si>
  <si>
    <t>一、企业职工基本养老保险基金收入</t>
  </si>
  <si>
    <t>二、城乡居民基本养老保险基金收入</t>
  </si>
  <si>
    <t>三、机关事业单位基本养老保险基金收入</t>
  </si>
  <si>
    <t>四、职工基本医疗保险基金收入</t>
  </si>
  <si>
    <t>五、居民基本医疗保险基金收入</t>
  </si>
  <si>
    <t xml:space="preserve">   （一）城乡居民基本医疗保险基金收入</t>
  </si>
  <si>
    <t xml:space="preserve">   （二） 新型农村合作医疗基金收入</t>
  </si>
  <si>
    <t xml:space="preserve">   （三）城镇居民基本医疗保险基金收入</t>
  </si>
  <si>
    <t>六、工伤保险基金收入</t>
  </si>
  <si>
    <t>七、失业保险基金收入</t>
  </si>
  <si>
    <t>八、生育保险基金收入</t>
  </si>
  <si>
    <t>合    计</t>
  </si>
  <si>
    <t>附表19</t>
  </si>
  <si>
    <t>一、企业职工基本养老保险基金支出</t>
  </si>
  <si>
    <t>二、城乡居民基本养老保险基金支出</t>
  </si>
  <si>
    <t>三、机关事业单位基本养老保险基金支出</t>
  </si>
  <si>
    <t>四、职工基本医疗保险基金支出</t>
  </si>
  <si>
    <t>五、居民基本医疗保险基金支出</t>
  </si>
  <si>
    <t xml:space="preserve">   （一）城乡居民基本医疗保险基金支出</t>
  </si>
  <si>
    <t xml:space="preserve">   （二） 新型农村合作医疗基金支出</t>
  </si>
  <si>
    <t xml:space="preserve">   （三）城镇居民基本医疗保险基金支出</t>
  </si>
  <si>
    <t>六、工伤保险基金支出</t>
  </si>
  <si>
    <t>七、失业保险基金支出</t>
  </si>
  <si>
    <t>八、生育保险基金支出</t>
  </si>
  <si>
    <t>合    计</t>
  </si>
  <si>
    <t>附表20</t>
  </si>
  <si>
    <t xml:space="preserve">    其中：保险费收入</t>
  </si>
  <si>
    <t xml:space="preserve">          财政补贴收入</t>
  </si>
  <si>
    <t xml:space="preserve">          利息收入</t>
  </si>
  <si>
    <t xml:space="preserve">          其他收入</t>
  </si>
  <si>
    <t xml:space="preserve">          动用上年结余收入</t>
  </si>
  <si>
    <t xml:space="preserve"> (一) 城乡居民基本医疗保险基金收入</t>
  </si>
  <si>
    <t>(二) 新型农村合作医疗基金收入</t>
  </si>
  <si>
    <t xml:space="preserve"> (三) 城镇居民基本医疗保险基金收入</t>
  </si>
  <si>
    <r>
      <t xml:space="preserve">       </t>
    </r>
    <r>
      <rPr>
        <sz val="11"/>
        <color indexed="8"/>
        <rFont val="宋体"/>
        <family val="0"/>
      </rPr>
      <t>其中：保险费收入</t>
    </r>
  </si>
  <si>
    <r>
      <t xml:space="preserve">                  </t>
    </r>
    <r>
      <rPr>
        <sz val="11"/>
        <color indexed="8"/>
        <rFont val="宋体"/>
        <family val="0"/>
      </rPr>
      <t>财政补贴收入</t>
    </r>
  </si>
  <si>
    <r>
      <t xml:space="preserve">                  </t>
    </r>
    <r>
      <rPr>
        <sz val="11"/>
        <color indexed="8"/>
        <rFont val="宋体"/>
        <family val="0"/>
      </rPr>
      <t>利息收入</t>
    </r>
  </si>
  <si>
    <t>附表21</t>
  </si>
  <si>
    <t xml:space="preserve">    其中：基本养老金</t>
  </si>
  <si>
    <t xml:space="preserve">          医疗补助金</t>
  </si>
  <si>
    <t xml:space="preserve">          丧葬抚恤补助</t>
  </si>
  <si>
    <t xml:space="preserve">          其他企业职工基本养老保险基金支出</t>
  </si>
  <si>
    <t xml:space="preserve">    其中：基础养老金支出</t>
  </si>
  <si>
    <t xml:space="preserve">          个人账户养老金支出</t>
  </si>
  <si>
    <t xml:space="preserve">          丧葬抚恤补助支出</t>
  </si>
  <si>
    <t xml:space="preserve">          其他城乡居民基本养老保险基金支出</t>
  </si>
  <si>
    <t xml:space="preserve">    其中：基本养老金支出</t>
  </si>
  <si>
    <t xml:space="preserve">          其他机关事业单位基本养老保险基金支出</t>
  </si>
  <si>
    <t xml:space="preserve">    其中：职工基本医疗保险统筹基金</t>
  </si>
  <si>
    <t xml:space="preserve">          职工医疗保险个人账户基金</t>
  </si>
  <si>
    <t xml:space="preserve">          其他职工基本医疗保险基金支出</t>
  </si>
  <si>
    <t xml:space="preserve"> (一) 城乡居民基本医疗保险基金支出</t>
  </si>
  <si>
    <t xml:space="preserve">    其中：城乡居民基本医疗保险基金医疗待遇支出</t>
  </si>
  <si>
    <t xml:space="preserve">          大病医疗保险支出</t>
  </si>
  <si>
    <t xml:space="preserve">          其他城乡居民基本医疗保险基金支出</t>
  </si>
  <si>
    <t>(二) 新型农村合作医疗基金支出</t>
  </si>
  <si>
    <t xml:space="preserve">     其中：新型农村合作医疗基金医疗待遇支出</t>
  </si>
  <si>
    <t xml:space="preserve">           大病医疗保险支出</t>
  </si>
  <si>
    <t xml:space="preserve">           其他新型农村合作医疗基金支出</t>
  </si>
  <si>
    <t xml:space="preserve"> (三) 城镇居民基本医疗保险基金支出</t>
  </si>
  <si>
    <t xml:space="preserve">     其中：城镇居民基本医疗保险基金医疗待遇支出</t>
  </si>
  <si>
    <t xml:space="preserve">           其他城镇居民基本医疗保险基金支出</t>
  </si>
  <si>
    <t xml:space="preserve">    其中：工伤保险待遇支出</t>
  </si>
  <si>
    <t xml:space="preserve">          劳动能力鉴定支出</t>
  </si>
  <si>
    <t xml:space="preserve">          工伤预防费用支出</t>
  </si>
  <si>
    <t xml:space="preserve">          其他工伤保险基金支出</t>
  </si>
  <si>
    <t xml:space="preserve">    其中：失业保险金</t>
  </si>
  <si>
    <t xml:space="preserve">          医疗保险费</t>
  </si>
  <si>
    <t xml:space="preserve">          职业培训和职业介绍补贴</t>
  </si>
  <si>
    <t xml:space="preserve">          其他失业保险基金支出</t>
  </si>
  <si>
    <t xml:space="preserve">    其中：生育医疗费用支出</t>
  </si>
  <si>
    <t xml:space="preserve">          生育津贴支出</t>
  </si>
  <si>
    <t xml:space="preserve">          其他生育保险基金支出</t>
  </si>
  <si>
    <t>附表22</t>
  </si>
  <si>
    <t>单位：万元</t>
  </si>
  <si>
    <t>政府债务余额</t>
  </si>
  <si>
    <t>金额</t>
  </si>
  <si>
    <t>政府债务限额</t>
  </si>
  <si>
    <t>备注：在公开年度政府预算时，公开上年末债务余额和限额情况；在本级人大常委会通过本级预算调整方案（增加债务限额）后，公开本级债务限额情况；在公开年度政府决算时，公开本年债务余额和限额情况。</t>
  </si>
  <si>
    <t>附表23</t>
  </si>
  <si>
    <t>政府债务限额</t>
  </si>
  <si>
    <t>附表24</t>
  </si>
  <si>
    <t>附表25</t>
  </si>
  <si>
    <t>金额</t>
  </si>
  <si>
    <t>备注：在公开年度政府预算时，公开上年末债务余额和限额情况；在本级人大常委会通过本级预算调整方案（增加债务限额）后，公开本级债务限额情况；在公开年度政府决算时，公开本年债务余额和限额情况。</t>
  </si>
  <si>
    <t>附表26</t>
  </si>
  <si>
    <t>3、公务用车购置及运行费</t>
  </si>
  <si>
    <t>其中：（1）公务用车运行费</t>
  </si>
  <si>
    <t xml:space="preserve">      （2）公务用车购置费</t>
  </si>
  <si>
    <t>备注：</t>
  </si>
  <si>
    <t xml:space="preserve">1.按照党中央、国务院有关文件及部门预算管理有关规定，“三公”经费包括因公出国（境）费、公务用车购置及运行费和公务接待费。（1）因公出国（境）费，指单位工作人员公务出国（境）的国际旅费、国外城市间交通费、住宿费、伙食费、培训费、公杂费等支出。（2）公务用车购置及运行费，指单位公务用车购置费(含车辆购置税、牌照费)及燃料费、维修费、过桥过路费、保险费、安全奖励费用等支出，公务用车指车改后单位按规定保留的用于履行公务的机动车辆，包括领导干部用车、一般公务用车和执法执勤用车等。（3）公务接待费，指单位按规定开支的各类公务接待（含外宾接待）费用。     </t>
  </si>
  <si>
    <t>2021年政府预算表目录</t>
  </si>
  <si>
    <t>附表1：2021年度一般公共预算收入预算表</t>
  </si>
  <si>
    <t>附表2：2021年度一般公共预算支出预算表</t>
  </si>
  <si>
    <t>附表3：2021年度本级一般公共预算收入预算表</t>
  </si>
  <si>
    <t>附表4：2021年度本级一般公共预算支出预算表</t>
  </si>
  <si>
    <t>附表5：2021年度本级一般公共预算支出经济分类情况表</t>
  </si>
  <si>
    <t>附表6：2021年度本级一般公共预算基本支出经济分类情况表</t>
  </si>
  <si>
    <t>附表7：2021年度一般公共预算对下税收返还和转移支付预算表（分项目）</t>
  </si>
  <si>
    <t>附表8：2021年度一般公共预算对下税收返还和转移支付预算表（分地区）</t>
  </si>
  <si>
    <t>附表9：2021年度本级一般公共预算“三公”经费支出预算表</t>
  </si>
  <si>
    <t>附表10：2021年度政府性基金收入预算表</t>
  </si>
  <si>
    <t>附表11：2021年度政府性基金支出预算表</t>
  </si>
  <si>
    <t>附表12：2021年度本级政府性基金收入预算表</t>
  </si>
  <si>
    <t>附表13：2021年度本级政府性基金支出预算表</t>
  </si>
  <si>
    <t>附表14：2021年度政府性基金转移支付预算表</t>
  </si>
  <si>
    <t>附表15：2021年度国有资本经营收入预算表</t>
  </si>
  <si>
    <t>附表16：2021年度国有资本经营支出预算表</t>
  </si>
  <si>
    <t>附表17：2021年度本级国有资本经营收入预算表</t>
  </si>
  <si>
    <t>附表18：2021年度本级国有资本经营支出预算表</t>
  </si>
  <si>
    <t>附表19：2021年度社会保险基金预算收入表</t>
  </si>
  <si>
    <t>附表20：2021年度社会保险基金预算支出表</t>
  </si>
  <si>
    <t>附表21：2021年度本级社会保险基金预算收入表</t>
  </si>
  <si>
    <t>附表22：2021年度本级社会保险基金预算支出表</t>
  </si>
  <si>
    <t>附表23：2020年度政府一般债务余额和限额情况表</t>
  </si>
  <si>
    <t>附表24：2020年度本级政府一般债务余额和限额情况表</t>
  </si>
  <si>
    <t>附表25：2020年度政府专项债务余额和限额情况表</t>
  </si>
  <si>
    <t>附表26：2020年度本级政府专项债务余额和限额情况表</t>
  </si>
  <si>
    <t>2021年度一般公共预算收入预算表</t>
  </si>
  <si>
    <r>
      <t>202</t>
    </r>
    <r>
      <rPr>
        <b/>
        <sz val="16"/>
        <color indexed="8"/>
        <rFont val="宋体"/>
        <family val="0"/>
      </rPr>
      <t>1</t>
    </r>
    <r>
      <rPr>
        <b/>
        <sz val="16"/>
        <color indexed="8"/>
        <rFont val="宋体"/>
        <family val="0"/>
      </rPr>
      <t>年度一般公共预算支出预算表</t>
    </r>
  </si>
  <si>
    <r>
      <t>202</t>
    </r>
    <r>
      <rPr>
        <b/>
        <sz val="16"/>
        <color indexed="8"/>
        <rFont val="宋体"/>
        <family val="0"/>
      </rPr>
      <t>1</t>
    </r>
    <r>
      <rPr>
        <b/>
        <sz val="16"/>
        <color indexed="8"/>
        <rFont val="宋体"/>
        <family val="0"/>
      </rPr>
      <t>年度本级一般公共预算收入预算表</t>
    </r>
  </si>
  <si>
    <r>
      <t>202</t>
    </r>
    <r>
      <rPr>
        <b/>
        <sz val="16"/>
        <color indexed="8"/>
        <rFont val="宋体"/>
        <family val="0"/>
      </rPr>
      <t>1</t>
    </r>
    <r>
      <rPr>
        <b/>
        <sz val="16"/>
        <color indexed="8"/>
        <rFont val="宋体"/>
        <family val="0"/>
      </rPr>
      <t>年度本级一般公共预算支出预算表</t>
    </r>
  </si>
  <si>
    <t>事业运行</t>
  </si>
  <si>
    <t>税收业务</t>
  </si>
  <si>
    <t>12、港澳台事务</t>
  </si>
  <si>
    <t>13、档案事务</t>
  </si>
  <si>
    <t>一般行政管理事务</t>
  </si>
  <si>
    <t>14、民主党派及工商联事务</t>
  </si>
  <si>
    <t>15、群众团体事务</t>
  </si>
  <si>
    <t>16、党委办公厅（室）及相关机构事务</t>
  </si>
  <si>
    <t>17、组织事务</t>
  </si>
  <si>
    <t>18、宣传事务</t>
  </si>
  <si>
    <t>其他宣传事务支出</t>
  </si>
  <si>
    <t>19、统战事务</t>
  </si>
  <si>
    <t>宗教事务</t>
  </si>
  <si>
    <t>20、市场监督管理事务</t>
  </si>
  <si>
    <t>食品安全监督</t>
  </si>
  <si>
    <t>21、其他一般公共服务支出</t>
  </si>
  <si>
    <t>3、法院</t>
  </si>
  <si>
    <t>其他法院支出</t>
  </si>
  <si>
    <t>4、司法</t>
  </si>
  <si>
    <t>5、监狱</t>
  </si>
  <si>
    <t>机构运行</t>
  </si>
  <si>
    <t>广播电视事务</t>
  </si>
  <si>
    <t>引进人才费用</t>
  </si>
  <si>
    <t>其他民政管理事务支出</t>
  </si>
  <si>
    <t>其他红十字事业支出</t>
  </si>
  <si>
    <r>
      <t>1</t>
    </r>
    <r>
      <rPr>
        <b/>
        <sz val="12"/>
        <color indexed="8"/>
        <rFont val="宋体"/>
        <family val="0"/>
      </rPr>
      <t>3</t>
    </r>
    <r>
      <rPr>
        <b/>
        <sz val="12"/>
        <color indexed="8"/>
        <rFont val="宋体"/>
        <family val="0"/>
      </rPr>
      <t>、财政对基本养老保险基金的补助</t>
    </r>
  </si>
  <si>
    <r>
      <t>1</t>
    </r>
    <r>
      <rPr>
        <b/>
        <sz val="12"/>
        <color indexed="8"/>
        <rFont val="宋体"/>
        <family val="0"/>
      </rPr>
      <t>4</t>
    </r>
    <r>
      <rPr>
        <b/>
        <sz val="12"/>
        <color indexed="8"/>
        <rFont val="宋体"/>
        <family val="0"/>
      </rPr>
      <t>、退役军人管理事务</t>
    </r>
  </si>
  <si>
    <r>
      <t>1</t>
    </r>
    <r>
      <rPr>
        <b/>
        <sz val="12"/>
        <color indexed="8"/>
        <rFont val="宋体"/>
        <family val="0"/>
      </rPr>
      <t>5</t>
    </r>
    <r>
      <rPr>
        <b/>
        <sz val="12"/>
        <color indexed="8"/>
        <rFont val="宋体"/>
        <family val="0"/>
      </rPr>
      <t>、其他社会保障和就业支出</t>
    </r>
  </si>
  <si>
    <t>突发公共卫生事件应急处理</t>
  </si>
  <si>
    <t>重大公共卫生服务</t>
  </si>
  <si>
    <t>8、老龄卫生健康事务</t>
  </si>
  <si>
    <t>其他环境保护管理事务支出</t>
  </si>
  <si>
    <t xml:space="preserve">  其他城乡社区管理事务支出</t>
  </si>
  <si>
    <t>防灾减灾</t>
  </si>
  <si>
    <t>水利行业业务管理</t>
  </si>
  <si>
    <t>6、普惠金融发展支出</t>
  </si>
  <si>
    <t>创业担保贷款贴息</t>
  </si>
  <si>
    <t>7、其他农林水支出</t>
  </si>
  <si>
    <t>行政运行</t>
  </si>
  <si>
    <t>3、森林消防事务</t>
  </si>
  <si>
    <t>森林消防应急救援</t>
  </si>
  <si>
    <t>减少人才经费并入社会保障和就业科目，若剔除此因素则增长5.3%。</t>
  </si>
  <si>
    <t>改列科目</t>
  </si>
  <si>
    <t>增加边防、森林公安划转人员工资，若剔除此因素，则增长8.1%</t>
  </si>
  <si>
    <t>人才经费改列功能科目，若剔除此因素则增长6.9%</t>
  </si>
  <si>
    <t>改列功能科目</t>
  </si>
  <si>
    <t>上年度安排乡镇环保站人员经费484万元，2020年机构改革上划上级不再安排人员经费，若剔除此因素，则与上年持平。</t>
  </si>
  <si>
    <t>2021年统筹2020年度结转资金1500万元，若剔除此因素，则与上年持平。</t>
  </si>
  <si>
    <t>部分资金改列资金渠道</t>
  </si>
  <si>
    <r>
      <t>202</t>
    </r>
    <r>
      <rPr>
        <b/>
        <sz val="16"/>
        <color indexed="8"/>
        <rFont val="宋体"/>
        <family val="0"/>
      </rPr>
      <t>1</t>
    </r>
    <r>
      <rPr>
        <b/>
        <sz val="16"/>
        <color indexed="8"/>
        <rFont val="宋体"/>
        <family val="0"/>
      </rPr>
      <t>年度本级一般公共预算支出经济分类情况表</t>
    </r>
  </si>
  <si>
    <r>
      <t>202</t>
    </r>
    <r>
      <rPr>
        <b/>
        <sz val="16"/>
        <color indexed="8"/>
        <rFont val="宋体"/>
        <family val="0"/>
      </rPr>
      <t>1</t>
    </r>
    <r>
      <rPr>
        <b/>
        <sz val="16"/>
        <color indexed="8"/>
        <rFont val="宋体"/>
        <family val="0"/>
      </rPr>
      <t>年度本级一般公共预算基本支出经济分类情况表</t>
    </r>
  </si>
  <si>
    <r>
      <t>202</t>
    </r>
    <r>
      <rPr>
        <b/>
        <sz val="16"/>
        <rFont val="宋体"/>
        <family val="0"/>
      </rPr>
      <t>1</t>
    </r>
    <r>
      <rPr>
        <b/>
        <sz val="16"/>
        <rFont val="宋体"/>
        <family val="0"/>
      </rPr>
      <t>年度一般公共预算对下税收返还和转移支付预算表（分项目）</t>
    </r>
  </si>
  <si>
    <r>
      <t>202</t>
    </r>
    <r>
      <rPr>
        <b/>
        <sz val="16"/>
        <rFont val="宋体"/>
        <family val="0"/>
      </rPr>
      <t>1</t>
    </r>
    <r>
      <rPr>
        <b/>
        <sz val="16"/>
        <rFont val="宋体"/>
        <family val="0"/>
      </rPr>
      <t>年度一般公共预算对下税收返还和转移支付预算表（分地区）</t>
    </r>
  </si>
  <si>
    <t>2021年度本级一般公共预算“三公”经费支出预算表</t>
  </si>
  <si>
    <t>2021年预算</t>
  </si>
  <si>
    <t>2020年预算</t>
  </si>
  <si>
    <r>
      <t>202</t>
    </r>
    <r>
      <rPr>
        <b/>
        <sz val="11"/>
        <rFont val="宋体"/>
        <family val="0"/>
      </rPr>
      <t>1</t>
    </r>
    <r>
      <rPr>
        <b/>
        <sz val="11"/>
        <rFont val="宋体"/>
        <family val="0"/>
      </rPr>
      <t>年预算数为20</t>
    </r>
    <r>
      <rPr>
        <b/>
        <sz val="11"/>
        <rFont val="宋体"/>
        <family val="0"/>
      </rPr>
      <t>20</t>
    </r>
    <r>
      <rPr>
        <b/>
        <sz val="11"/>
        <rFont val="宋体"/>
        <family val="0"/>
      </rPr>
      <t>年预算数的％</t>
    </r>
  </si>
  <si>
    <r>
      <t>202</t>
    </r>
    <r>
      <rPr>
        <b/>
        <sz val="16"/>
        <rFont val="宋体"/>
        <family val="0"/>
      </rPr>
      <t>1</t>
    </r>
    <r>
      <rPr>
        <b/>
        <sz val="16"/>
        <rFont val="宋体"/>
        <family val="0"/>
      </rPr>
      <t>年度政府性基金收入预算表</t>
    </r>
  </si>
  <si>
    <r>
      <t>202</t>
    </r>
    <r>
      <rPr>
        <b/>
        <sz val="16"/>
        <color indexed="8"/>
        <rFont val="宋体"/>
        <family val="0"/>
      </rPr>
      <t>1</t>
    </r>
    <r>
      <rPr>
        <b/>
        <sz val="16"/>
        <color indexed="8"/>
        <rFont val="宋体"/>
        <family val="0"/>
      </rPr>
      <t>年度政府性基金支出预算表</t>
    </r>
  </si>
  <si>
    <r>
      <t>202</t>
    </r>
    <r>
      <rPr>
        <b/>
        <sz val="16"/>
        <rFont val="宋体"/>
        <family val="0"/>
      </rPr>
      <t>1</t>
    </r>
    <r>
      <rPr>
        <b/>
        <sz val="16"/>
        <rFont val="宋体"/>
        <family val="0"/>
      </rPr>
      <t>年度本级政府性基金收入预算表</t>
    </r>
  </si>
  <si>
    <t>2021年度本级政府性基金支出预算表</t>
  </si>
  <si>
    <t>（一）地方政府专项债务发行费用支出</t>
  </si>
  <si>
    <t>（一）地方政府专项债务付息支出</t>
  </si>
  <si>
    <t>一、城乡社区支出</t>
  </si>
  <si>
    <t>二、其他支出</t>
  </si>
  <si>
    <t>三、债务付息支出</t>
  </si>
  <si>
    <t>四、债务发行费用支出</t>
  </si>
  <si>
    <t>2021年度政府性基金转移支付预算表</t>
  </si>
  <si>
    <r>
      <t>202</t>
    </r>
    <r>
      <rPr>
        <b/>
        <sz val="16"/>
        <color indexed="8"/>
        <rFont val="宋体"/>
        <family val="0"/>
      </rPr>
      <t>1</t>
    </r>
    <r>
      <rPr>
        <b/>
        <sz val="16"/>
        <color indexed="8"/>
        <rFont val="宋体"/>
        <family val="0"/>
      </rPr>
      <t>年度国有资本经营收入预算表</t>
    </r>
  </si>
  <si>
    <t>2021年度国有资本经营支出预算表</t>
  </si>
  <si>
    <t>2021年度本级国有资本经营收入预算表</t>
  </si>
  <si>
    <t xml:space="preserve">  其中：能源工贸集团</t>
  </si>
  <si>
    <t xml:space="preserve"> 南翼置业集团</t>
  </si>
  <si>
    <t>2021年度本级国有资本经营支出预算表</t>
  </si>
  <si>
    <t>2021年度社会保险基金预算收入表</t>
  </si>
  <si>
    <t>2021年度社会保险基金预算支出表</t>
  </si>
  <si>
    <t>2021年度本级社会保险基金预算收入表</t>
  </si>
  <si>
    <t>2021年度本级社会保险基金预算支出表</t>
  </si>
  <si>
    <t>2020年度政府一般债务余额和限额情况表</t>
  </si>
  <si>
    <r>
      <t>1. 201</t>
    </r>
    <r>
      <rPr>
        <sz val="11"/>
        <color indexed="8"/>
        <rFont val="宋体"/>
        <family val="0"/>
      </rPr>
      <t>9</t>
    </r>
    <r>
      <rPr>
        <sz val="11"/>
        <color indexed="8"/>
        <rFont val="宋体"/>
        <family val="0"/>
      </rPr>
      <t>年末一般债务余额</t>
    </r>
  </si>
  <si>
    <r>
      <t>2. 20</t>
    </r>
    <r>
      <rPr>
        <sz val="11"/>
        <color indexed="8"/>
        <rFont val="宋体"/>
        <family val="0"/>
      </rPr>
      <t>20</t>
    </r>
    <r>
      <rPr>
        <sz val="11"/>
        <color indexed="8"/>
        <rFont val="宋体"/>
        <family val="0"/>
      </rPr>
      <t>年新增一般债务额</t>
    </r>
  </si>
  <si>
    <r>
      <t xml:space="preserve">3. </t>
    </r>
    <r>
      <rPr>
        <sz val="11"/>
        <color indexed="8"/>
        <rFont val="宋体"/>
        <family val="0"/>
      </rPr>
      <t>2020</t>
    </r>
    <r>
      <rPr>
        <sz val="11"/>
        <color indexed="8"/>
        <rFont val="宋体"/>
        <family val="0"/>
      </rPr>
      <t>年偿还一般债务本金</t>
    </r>
  </si>
  <si>
    <r>
      <t xml:space="preserve">4. </t>
    </r>
    <r>
      <rPr>
        <sz val="11"/>
        <color indexed="8"/>
        <rFont val="宋体"/>
        <family val="0"/>
      </rPr>
      <t>2020</t>
    </r>
    <r>
      <rPr>
        <sz val="11"/>
        <color indexed="8"/>
        <rFont val="宋体"/>
        <family val="0"/>
      </rPr>
      <t>年末一般债务余额</t>
    </r>
  </si>
  <si>
    <r>
      <t>1．</t>
    </r>
    <r>
      <rPr>
        <sz val="11"/>
        <color indexed="8"/>
        <rFont val="宋体"/>
        <family val="0"/>
      </rPr>
      <t>2019</t>
    </r>
    <r>
      <rPr>
        <sz val="11"/>
        <color indexed="8"/>
        <rFont val="宋体"/>
        <family val="0"/>
      </rPr>
      <t>年一般债务限额</t>
    </r>
  </si>
  <si>
    <r>
      <t>2．</t>
    </r>
    <r>
      <rPr>
        <sz val="11"/>
        <color indexed="8"/>
        <rFont val="宋体"/>
        <family val="0"/>
      </rPr>
      <t>2020</t>
    </r>
    <r>
      <rPr>
        <sz val="11"/>
        <color indexed="8"/>
        <rFont val="宋体"/>
        <family val="0"/>
      </rPr>
      <t>年新增一般债务限额</t>
    </r>
  </si>
  <si>
    <r>
      <t>3．</t>
    </r>
    <r>
      <rPr>
        <sz val="11"/>
        <color indexed="8"/>
        <rFont val="宋体"/>
        <family val="0"/>
      </rPr>
      <t>2020</t>
    </r>
    <r>
      <rPr>
        <sz val="11"/>
        <color indexed="8"/>
        <rFont val="宋体"/>
        <family val="0"/>
      </rPr>
      <t>年一般债务限额</t>
    </r>
  </si>
  <si>
    <t>2020年度本级政府一般债务余额和限额情况表</t>
  </si>
  <si>
    <t>2. 2020年新增一般债务额</t>
  </si>
  <si>
    <t>3. 2020年偿还一般债务本金</t>
  </si>
  <si>
    <t>4. 2020年末一般债务余额</t>
  </si>
  <si>
    <t>2．2020年新增一般债务限额</t>
  </si>
  <si>
    <t>3．2020年一般债务限额</t>
  </si>
  <si>
    <t>1. 2019年末一般债务余额</t>
  </si>
  <si>
    <t>1．2019年一般债务限额</t>
  </si>
  <si>
    <t>2020年度政府专项债务余额和限额情况表</t>
  </si>
  <si>
    <t>2. 2020年新增专项债务额</t>
  </si>
  <si>
    <t>3. 2020年偿还专项债务本金</t>
  </si>
  <si>
    <t>4. 2020年末专项债务余额</t>
  </si>
  <si>
    <t>2．2020年新增专项债务限额</t>
  </si>
  <si>
    <t>3．2020年专项债务限额</t>
  </si>
  <si>
    <t>1. 2019年末专项债务余额</t>
  </si>
  <si>
    <t>1．2019年专项债务限额</t>
  </si>
  <si>
    <t>2020年度本级政府专项债务余额和限额情况表</t>
  </si>
  <si>
    <t>2.经汇总，本级2021年使用一般公共预算拨款安排的“三公”经费预算数为2584.66万元，比上年预算数下降35.91万元。其中，因公出国（境）经费177.3万元，比上年预算数下降21.8%；公务接待费588.8万元，比上年预算数下降9.8%；公务用车购置经费598万元，与上年预算数相比增长15.0%，主要原因是司法局、市监局等执法部门须更新执法执勤车辆；公务用车运行经费1220.56万元，与上年预算数相比下降0.04%。</t>
  </si>
  <si>
    <t>四、教育支出</t>
  </si>
  <si>
    <t>三、公共安全支出</t>
  </si>
  <si>
    <t>二十四、债务发行费用支出</t>
  </si>
  <si>
    <t>二十三、债务付息支出</t>
  </si>
  <si>
    <t>二十二、其他支出</t>
  </si>
  <si>
    <t>二十一、预备费</t>
  </si>
  <si>
    <t>二十、灾害防治及应急管理支出</t>
  </si>
  <si>
    <t>十九、粮油物资储备支出</t>
  </si>
  <si>
    <t>十八、住房保障支出</t>
  </si>
  <si>
    <t>十七、自然资源海洋气象等支出</t>
  </si>
  <si>
    <t>十六、援助其他地区支出</t>
  </si>
  <si>
    <t>十五、金融支出</t>
  </si>
  <si>
    <t>十四、商业服务业等支出</t>
  </si>
  <si>
    <t>十三、资源勘探工业信息等支出</t>
  </si>
  <si>
    <t>十二、交通运输支出</t>
  </si>
  <si>
    <t>十一、农林水支出</t>
  </si>
  <si>
    <t>十、城乡社区支出</t>
  </si>
  <si>
    <t>九、节能环保支出</t>
  </si>
  <si>
    <t>八、卫生健康支出</t>
  </si>
  <si>
    <t>七、社会保障和就业支出</t>
  </si>
  <si>
    <t>六、文化旅游体育与传媒支出</t>
  </si>
  <si>
    <t>五、科学技术支出</t>
  </si>
  <si>
    <t>二、公共安全支出</t>
  </si>
  <si>
    <t>三、教育支出</t>
  </si>
  <si>
    <t>四、科学技术支出</t>
  </si>
  <si>
    <t>五、文化旅游体育与传媒支出</t>
  </si>
  <si>
    <t>六、社会保障和就业支出</t>
  </si>
  <si>
    <t>七、卫生健康支出</t>
  </si>
  <si>
    <t>八、节能环保支出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</si>
  <si>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</si>
  <si>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</si>
  <si>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</si>
  <si>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</si>
  <si>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</si>
  <si>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十四、自然资源海洋气象等支出</t>
  </si>
  <si>
    <t>十五、粮油物资储备支出</t>
  </si>
  <si>
    <t>十六、灾害防治及应急管理支出</t>
  </si>
  <si>
    <t>十七、预备费</t>
  </si>
  <si>
    <t>十八、其他支出</t>
  </si>
  <si>
    <t>十九、债务付息支出</t>
  </si>
  <si>
    <t>二十、债务发行费用支出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</si>
</sst>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#,##0_ ;[Red]\-#,##0\ "/>
    <numFmt numFmtId="180" formatCode="0.00_ ;[Red]\-0.00\ "/>
    <numFmt numFmtId="181" formatCode="0.0"/>
    <numFmt numFmtId="182" formatCode="0_ ;[Red]\-0\ "/>
    <numFmt numFmtId="183" formatCode="0.0%"/>
    <numFmt numFmtId="184" formatCode="#,##0_ "/>
    <numFmt numFmtId="185" formatCode="0_);[Red]\(0\)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0_);[Red]\(0.00\)"/>
  </numFmts>
  <fonts count="10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9"/>
      <name val="SimSun"/>
      <family val="0"/>
    </font>
    <font>
      <sz val="9"/>
      <name val="Geneva"/>
      <family val="1"/>
    </font>
    <font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name val="华文楷体"/>
      <family val="0"/>
    </font>
    <font>
      <sz val="11"/>
      <name val="楷体"/>
      <family val="3"/>
    </font>
    <font>
      <sz val="10"/>
      <name val="Arial"/>
      <family val="2"/>
    </font>
    <font>
      <b/>
      <sz val="12"/>
      <name val="宋体"/>
      <family val="0"/>
    </font>
    <font>
      <sz val="11"/>
      <name val="黑体"/>
      <family val="3"/>
    </font>
    <font>
      <sz val="10"/>
      <name val="黑体"/>
      <family val="3"/>
    </font>
    <font>
      <sz val="18"/>
      <name val="方正小标宋简体"/>
      <family val="4"/>
    </font>
    <font>
      <b/>
      <sz val="10"/>
      <name val="Geneva"/>
      <family val="1"/>
    </font>
    <font>
      <sz val="12"/>
      <name val="Geneva"/>
      <family val="1"/>
    </font>
    <font>
      <sz val="12"/>
      <name val="华文楷体"/>
      <family val="0"/>
    </font>
    <font>
      <b/>
      <sz val="16"/>
      <color indexed="8"/>
      <name val="方正小标宋_GBK"/>
      <family val="0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6"/>
      <name val="宋体"/>
      <family val="0"/>
    </font>
    <font>
      <b/>
      <sz val="12"/>
      <color indexed="8"/>
      <name val="黑体"/>
      <family val="3"/>
    </font>
    <font>
      <b/>
      <sz val="12"/>
      <name val="黑体"/>
      <family val="3"/>
    </font>
    <font>
      <b/>
      <sz val="12"/>
      <color indexed="8"/>
      <name val="宋体"/>
      <family val="0"/>
    </font>
    <font>
      <sz val="8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0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sz val="12"/>
      <color indexed="9"/>
      <name val="宋体"/>
      <family val="0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sz val="9"/>
      <color indexed="8"/>
      <name val="黑体"/>
      <family val="3"/>
    </font>
    <font>
      <b/>
      <sz val="18"/>
      <color indexed="8"/>
      <name val="宋体"/>
      <family val="0"/>
    </font>
    <font>
      <sz val="16"/>
      <color indexed="8"/>
      <name val="方正小标宋_GBK"/>
      <family val="0"/>
    </font>
    <font>
      <sz val="18"/>
      <color indexed="8"/>
      <name val="方正小标宋简体"/>
      <family val="4"/>
    </font>
    <font>
      <sz val="16"/>
      <color indexed="8"/>
      <name val="方正小标宋简体"/>
      <family val="4"/>
    </font>
    <font>
      <sz val="11"/>
      <color theme="0"/>
      <name val="Calibri"/>
      <family val="0"/>
    </font>
    <font>
      <sz val="12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0"/>
      <color rgb="FF0000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b/>
      <sz val="11"/>
      <name val="Calibri"/>
      <family val="0"/>
    </font>
    <font>
      <b/>
      <sz val="11"/>
      <color indexed="8"/>
      <name val="Calibri"/>
      <family val="0"/>
    </font>
    <font>
      <sz val="11"/>
      <name val="Calibri"/>
      <family val="0"/>
    </font>
    <font>
      <b/>
      <sz val="12"/>
      <color indexed="8"/>
      <name val="Calibri"/>
      <family val="0"/>
    </font>
    <font>
      <b/>
      <sz val="12"/>
      <name val="Calibri"/>
      <family val="0"/>
    </font>
    <font>
      <b/>
      <sz val="12"/>
      <name val="Cambria"/>
      <family val="0"/>
    </font>
    <font>
      <sz val="12"/>
      <color indexed="8"/>
      <name val="Calibri"/>
      <family val="0"/>
    </font>
    <font>
      <sz val="12"/>
      <name val="Cambria"/>
      <family val="0"/>
    </font>
    <font>
      <sz val="11"/>
      <color rgb="FF000000"/>
      <name val="Calibri"/>
      <family val="0"/>
    </font>
    <font>
      <b/>
      <sz val="12"/>
      <color rgb="FF000000"/>
      <name val="Calibri"/>
      <family val="0"/>
    </font>
    <font>
      <b/>
      <sz val="11"/>
      <color rgb="FF000000"/>
      <name val="Calibri"/>
      <family val="0"/>
    </font>
    <font>
      <sz val="10"/>
      <name val="Calibri"/>
      <family val="0"/>
    </font>
    <font>
      <b/>
      <sz val="11"/>
      <name val="Cambria"/>
      <family val="0"/>
    </font>
    <font>
      <sz val="11"/>
      <color indexed="8"/>
      <name val="Calibri"/>
      <family val="0"/>
    </font>
    <font>
      <sz val="12"/>
      <color rgb="FFFFFFFF"/>
      <name val="Calibri"/>
      <family val="0"/>
    </font>
    <font>
      <sz val="11"/>
      <color rgb="FF000000"/>
      <name val="宋体"/>
      <family val="0"/>
    </font>
    <font>
      <sz val="11"/>
      <color rgb="FF000000"/>
      <name val="Times New Roman"/>
      <family val="1"/>
    </font>
    <font>
      <sz val="11"/>
      <color rgb="FF000000"/>
      <name val="Arial"/>
      <family val="2"/>
    </font>
    <font>
      <sz val="9"/>
      <color rgb="FF080000"/>
      <name val="黑体"/>
      <family val="3"/>
    </font>
    <font>
      <sz val="10"/>
      <color theme="1"/>
      <name val="Calibri"/>
      <family val="0"/>
    </font>
    <font>
      <b/>
      <sz val="18"/>
      <color theme="1"/>
      <name val="Calibri"/>
      <family val="0"/>
    </font>
    <font>
      <b/>
      <sz val="16"/>
      <color theme="1"/>
      <name val="Calibri"/>
      <family val="0"/>
    </font>
    <font>
      <b/>
      <sz val="16"/>
      <name val="Calibri"/>
      <family val="0"/>
    </font>
    <font>
      <sz val="16"/>
      <color rgb="FF000000"/>
      <name val="方正小标宋_GBK"/>
      <family val="0"/>
    </font>
    <font>
      <b/>
      <sz val="16"/>
      <color indexed="8"/>
      <name val="Calibri"/>
      <family val="0"/>
    </font>
    <font>
      <sz val="18"/>
      <color rgb="FF000000"/>
      <name val="方正小标宋简体"/>
      <family val="4"/>
    </font>
    <font>
      <sz val="16"/>
      <color rgb="FF000000"/>
      <name val="方正小标宋简体"/>
      <family val="4"/>
    </font>
    <font>
      <b/>
      <sz val="16"/>
      <color rgb="FF000000"/>
      <name val="方正小标宋_GBK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9" fontId="0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" applyNumberFormat="0" applyFill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1" fillId="0" borderId="0">
      <alignment vertical="center"/>
      <protection/>
    </xf>
    <xf numFmtId="0" fontId="54" fillId="0" borderId="0">
      <alignment vertical="center"/>
      <protection/>
    </xf>
    <xf numFmtId="0" fontId="27" fillId="0" borderId="0">
      <alignment vertical="center"/>
      <protection/>
    </xf>
    <xf numFmtId="0" fontId="6" fillId="0" borderId="0">
      <alignment/>
      <protection/>
    </xf>
    <xf numFmtId="0" fontId="54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11" fillId="0" borderId="0">
      <alignment/>
      <protection/>
    </xf>
    <xf numFmtId="0" fontId="6" fillId="0" borderId="0">
      <alignment vertical="center"/>
      <protection/>
    </xf>
    <xf numFmtId="0" fontId="54" fillId="0" borderId="0">
      <alignment vertical="center"/>
      <protection/>
    </xf>
    <xf numFmtId="0" fontId="61" fillId="21" borderId="0" applyNumberFormat="0" applyBorder="0" applyAlignment="0" applyProtection="0"/>
    <xf numFmtId="0" fontId="6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22" borderId="5" applyNumberFormat="0" applyAlignment="0" applyProtection="0"/>
    <xf numFmtId="0" fontId="64" fillId="23" borderId="6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22" borderId="8" applyNumberFormat="0" applyAlignment="0" applyProtection="0"/>
    <xf numFmtId="0" fontId="70" fillId="31" borderId="5" applyNumberFormat="0" applyAlignment="0" applyProtection="0"/>
    <xf numFmtId="0" fontId="0" fillId="32" borderId="9" applyNumberFormat="0" applyFont="0" applyAlignment="0" applyProtection="0"/>
  </cellStyleXfs>
  <cellXfs count="298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71" fillId="0" borderId="0" xfId="0" applyFont="1" applyAlignment="1">
      <alignment vertical="center"/>
    </xf>
    <xf numFmtId="0" fontId="71" fillId="0" borderId="10" xfId="0" applyFont="1" applyBorder="1" applyAlignment="1">
      <alignment vertical="center"/>
    </xf>
    <xf numFmtId="0" fontId="71" fillId="0" borderId="11" xfId="0" applyFont="1" applyBorder="1" applyAlignment="1">
      <alignment vertical="center"/>
    </xf>
    <xf numFmtId="0" fontId="71" fillId="0" borderId="12" xfId="0" applyFont="1" applyBorder="1" applyAlignment="1">
      <alignment vertical="center"/>
    </xf>
    <xf numFmtId="0" fontId="71" fillId="0" borderId="13" xfId="0" applyFont="1" applyBorder="1" applyAlignment="1">
      <alignment vertical="center"/>
    </xf>
    <xf numFmtId="0" fontId="71" fillId="0" borderId="14" xfId="0" applyFont="1" applyBorder="1" applyAlignment="1">
      <alignment vertical="center"/>
    </xf>
    <xf numFmtId="0" fontId="71" fillId="0" borderId="15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62" fillId="0" borderId="10" xfId="0" applyFont="1" applyBorder="1" applyAlignment="1">
      <alignment horizontal="center" vertical="center"/>
    </xf>
    <xf numFmtId="0" fontId="62" fillId="0" borderId="17" xfId="0" applyFont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176" fontId="0" fillId="0" borderId="0" xfId="0" applyNumberFormat="1" applyAlignment="1">
      <alignment vertical="center"/>
    </xf>
    <xf numFmtId="176" fontId="62" fillId="0" borderId="11" xfId="0" applyNumberFormat="1" applyFont="1" applyBorder="1" applyAlignment="1">
      <alignment horizontal="center" vertical="center" wrapText="1"/>
    </xf>
    <xf numFmtId="176" fontId="0" fillId="0" borderId="13" xfId="0" applyNumberFormat="1" applyBorder="1" applyAlignment="1">
      <alignment vertical="center"/>
    </xf>
    <xf numFmtId="0" fontId="62" fillId="0" borderId="12" xfId="0" applyFont="1" applyBorder="1" applyAlignment="1">
      <alignment vertical="center"/>
    </xf>
    <xf numFmtId="0" fontId="62" fillId="0" borderId="16" xfId="0" applyFont="1" applyBorder="1" applyAlignment="1">
      <alignment vertical="center"/>
    </xf>
    <xf numFmtId="176" fontId="62" fillId="0" borderId="13" xfId="0" applyNumberFormat="1" applyFont="1" applyBorder="1" applyAlignment="1">
      <alignment vertical="center"/>
    </xf>
    <xf numFmtId="0" fontId="62" fillId="0" borderId="0" xfId="0" applyFont="1" applyAlignment="1">
      <alignment vertical="center"/>
    </xf>
    <xf numFmtId="176" fontId="62" fillId="0" borderId="15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176" fontId="0" fillId="0" borderId="13" xfId="0" applyNumberFormat="1" applyBorder="1" applyAlignment="1">
      <alignment vertical="center"/>
    </xf>
    <xf numFmtId="0" fontId="62" fillId="0" borderId="12" xfId="0" applyFont="1" applyBorder="1" applyAlignment="1">
      <alignment horizontal="center" vertical="center"/>
    </xf>
    <xf numFmtId="0" fontId="62" fillId="0" borderId="14" xfId="0" applyFont="1" applyBorder="1" applyAlignment="1">
      <alignment horizontal="center" vertical="center"/>
    </xf>
    <xf numFmtId="0" fontId="62" fillId="0" borderId="12" xfId="0" applyFont="1" applyBorder="1" applyAlignment="1">
      <alignment vertical="center"/>
    </xf>
    <xf numFmtId="0" fontId="62" fillId="0" borderId="16" xfId="0" applyFont="1" applyBorder="1" applyAlignment="1">
      <alignment vertical="center"/>
    </xf>
    <xf numFmtId="176" fontId="62" fillId="0" borderId="13" xfId="0" applyNumberFormat="1" applyFont="1" applyBorder="1" applyAlignment="1">
      <alignment vertical="center"/>
    </xf>
    <xf numFmtId="0" fontId="62" fillId="0" borderId="18" xfId="0" applyFont="1" applyBorder="1" applyAlignment="1">
      <alignment vertical="center"/>
    </xf>
    <xf numFmtId="176" fontId="62" fillId="0" borderId="15" xfId="0" applyNumberFormat="1" applyFont="1" applyBorder="1" applyAlignment="1">
      <alignment vertical="center"/>
    </xf>
    <xf numFmtId="0" fontId="62" fillId="0" borderId="12" xfId="0" applyFont="1" applyBorder="1" applyAlignment="1">
      <alignment horizontal="center" vertical="center"/>
    </xf>
    <xf numFmtId="0" fontId="62" fillId="0" borderId="14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8" xfId="0" applyBorder="1" applyAlignment="1">
      <alignment vertical="center"/>
    </xf>
    <xf numFmtId="0" fontId="62" fillId="0" borderId="11" xfId="0" applyFont="1" applyBorder="1" applyAlignment="1">
      <alignment horizontal="center" vertical="center" wrapText="1"/>
    </xf>
    <xf numFmtId="176" fontId="62" fillId="0" borderId="17" xfId="0" applyNumberFormat="1" applyFont="1" applyBorder="1" applyAlignment="1">
      <alignment horizontal="center" vertical="center" wrapText="1"/>
    </xf>
    <xf numFmtId="176" fontId="0" fillId="0" borderId="16" xfId="0" applyNumberFormat="1" applyBorder="1" applyAlignment="1">
      <alignment vertical="center"/>
    </xf>
    <xf numFmtId="0" fontId="62" fillId="0" borderId="12" xfId="0" applyFont="1" applyBorder="1" applyAlignment="1">
      <alignment vertical="center"/>
    </xf>
    <xf numFmtId="0" fontId="62" fillId="0" borderId="16" xfId="0" applyFont="1" applyBorder="1" applyAlignment="1">
      <alignment vertical="center"/>
    </xf>
    <xf numFmtId="176" fontId="62" fillId="0" borderId="16" xfId="0" applyNumberFormat="1" applyFont="1" applyBorder="1" applyAlignment="1">
      <alignment vertical="center"/>
    </xf>
    <xf numFmtId="0" fontId="62" fillId="0" borderId="13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62" fillId="0" borderId="15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62" fillId="0" borderId="18" xfId="0" applyFont="1" applyBorder="1" applyAlignment="1">
      <alignment vertical="center"/>
    </xf>
    <xf numFmtId="176" fontId="62" fillId="0" borderId="18" xfId="0" applyNumberFormat="1" applyFont="1" applyBorder="1" applyAlignment="1">
      <alignment vertical="center"/>
    </xf>
    <xf numFmtId="0" fontId="62" fillId="0" borderId="12" xfId="0" applyFont="1" applyBorder="1" applyAlignment="1">
      <alignment horizontal="center" vertical="center"/>
    </xf>
    <xf numFmtId="0" fontId="62" fillId="0" borderId="14" xfId="0" applyFont="1" applyBorder="1" applyAlignment="1">
      <alignment horizontal="center" vertical="center"/>
    </xf>
    <xf numFmtId="176" fontId="0" fillId="0" borderId="13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0" xfId="0" applyNumberFormat="1" applyAlignment="1">
      <alignment vertical="center" wrapText="1"/>
    </xf>
    <xf numFmtId="176" fontId="0" fillId="0" borderId="13" xfId="0" applyNumberFormat="1" applyBorder="1" applyAlignment="1">
      <alignment vertical="center" wrapText="1"/>
    </xf>
    <xf numFmtId="176" fontId="0" fillId="0" borderId="15" xfId="0" applyNumberFormat="1" applyBorder="1" applyAlignment="1">
      <alignment vertical="center" wrapText="1"/>
    </xf>
    <xf numFmtId="176" fontId="62" fillId="0" borderId="13" xfId="0" applyNumberFormat="1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64" applyFont="1" applyAlignment="1">
      <alignment horizontal="center" vertical="center"/>
      <protection/>
    </xf>
    <xf numFmtId="0" fontId="1" fillId="0" borderId="0" xfId="43" applyFont="1" applyBorder="1" applyAlignment="1">
      <alignment horizontal="right" vertical="center"/>
      <protection/>
    </xf>
    <xf numFmtId="0" fontId="72" fillId="0" borderId="16" xfId="64" applyFont="1" applyBorder="1" applyAlignment="1">
      <alignment horizontal="center" vertical="center" wrapText="1"/>
      <protection/>
    </xf>
    <xf numFmtId="0" fontId="73" fillId="0" borderId="16" xfId="43" applyFont="1" applyBorder="1" applyAlignment="1">
      <alignment horizontal="center" vertical="center"/>
      <protection/>
    </xf>
    <xf numFmtId="0" fontId="72" fillId="0" borderId="16" xfId="64" applyFont="1" applyBorder="1">
      <alignment vertical="center"/>
      <protection/>
    </xf>
    <xf numFmtId="0" fontId="74" fillId="0" borderId="16" xfId="64" applyFont="1" applyBorder="1">
      <alignment vertical="center"/>
      <protection/>
    </xf>
    <xf numFmtId="0" fontId="74" fillId="0" borderId="16" xfId="64" applyFont="1" applyBorder="1" applyAlignment="1">
      <alignment horizontal="left" vertical="center" indent="1"/>
      <protection/>
    </xf>
    <xf numFmtId="0" fontId="74" fillId="33" borderId="16" xfId="64" applyFont="1" applyFill="1" applyBorder="1" applyAlignment="1">
      <alignment horizontal="left" vertical="center" indent="1"/>
      <protection/>
    </xf>
    <xf numFmtId="0" fontId="74" fillId="0" borderId="16" xfId="0" applyFont="1" applyBorder="1" applyAlignment="1">
      <alignment vertical="center"/>
    </xf>
    <xf numFmtId="0" fontId="6" fillId="0" borderId="0" xfId="48" applyAlignment="1">
      <alignment horizontal="center" vertical="center"/>
      <protection/>
    </xf>
    <xf numFmtId="0" fontId="8" fillId="0" borderId="0" xfId="48" applyFont="1" applyAlignment="1">
      <alignment horizontal="right" vertical="center"/>
      <protection/>
    </xf>
    <xf numFmtId="0" fontId="7" fillId="0" borderId="16" xfId="48" applyFont="1" applyBorder="1" applyAlignment="1">
      <alignment horizontal="center" vertical="center"/>
      <protection/>
    </xf>
    <xf numFmtId="0" fontId="8" fillId="0" borderId="16" xfId="48" applyFont="1" applyBorder="1" applyAlignment="1">
      <alignment horizontal="left" vertical="center"/>
      <protection/>
    </xf>
    <xf numFmtId="0" fontId="8" fillId="0" borderId="16" xfId="48" applyFont="1" applyBorder="1" applyAlignment="1">
      <alignment vertical="center"/>
      <protection/>
    </xf>
    <xf numFmtId="0" fontId="7" fillId="0" borderId="16" xfId="48" applyFont="1" applyBorder="1" applyAlignment="1">
      <alignment vertical="center"/>
      <protection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1" fillId="0" borderId="0" xfId="0" applyFont="1" applyBorder="1" applyAlignment="1">
      <alignment/>
    </xf>
    <xf numFmtId="0" fontId="1" fillId="0" borderId="0" xfId="43" applyFont="1" applyBorder="1">
      <alignment vertical="center"/>
      <protection/>
    </xf>
    <xf numFmtId="0" fontId="3" fillId="0" borderId="0" xfId="43" applyFont="1" applyBorder="1" applyAlignment="1">
      <alignment vertical="center"/>
      <protection/>
    </xf>
    <xf numFmtId="176" fontId="1" fillId="0" borderId="0" xfId="43" applyNumberFormat="1" applyFont="1" applyBorder="1" applyAlignment="1">
      <alignment horizontal="right" vertical="center"/>
      <protection/>
    </xf>
    <xf numFmtId="0" fontId="8" fillId="0" borderId="0" xfId="0" applyFont="1" applyBorder="1" applyAlignment="1">
      <alignment/>
    </xf>
    <xf numFmtId="0" fontId="75" fillId="0" borderId="16" xfId="43" applyFont="1" applyBorder="1" applyAlignment="1">
      <alignment horizontal="center" vertical="center"/>
      <protection/>
    </xf>
    <xf numFmtId="0" fontId="76" fillId="0" borderId="16" xfId="49" applyFont="1" applyFill="1" applyBorder="1" applyAlignment="1">
      <alignment horizontal="center" vertical="center" wrapText="1"/>
      <protection/>
    </xf>
    <xf numFmtId="0" fontId="77" fillId="0" borderId="16" xfId="0" applyFont="1" applyBorder="1" applyAlignment="1">
      <alignment horizontal="center" vertical="center" wrapText="1"/>
    </xf>
    <xf numFmtId="176" fontId="77" fillId="0" borderId="16" xfId="0" applyNumberFormat="1" applyFont="1" applyBorder="1" applyAlignment="1">
      <alignment horizontal="center" vertical="center" wrapText="1"/>
    </xf>
    <xf numFmtId="0" fontId="75" fillId="0" borderId="16" xfId="43" applyFont="1" applyBorder="1" applyAlignment="1">
      <alignment horizontal="left" vertical="center"/>
      <protection/>
    </xf>
    <xf numFmtId="0" fontId="75" fillId="0" borderId="16" xfId="43" applyFont="1" applyBorder="1" applyAlignment="1">
      <alignment horizontal="right" vertical="center"/>
      <protection/>
    </xf>
    <xf numFmtId="0" fontId="78" fillId="0" borderId="16" xfId="43" applyFont="1" applyBorder="1" applyAlignment="1">
      <alignment horizontal="left" vertical="center"/>
      <protection/>
    </xf>
    <xf numFmtId="0" fontId="54" fillId="0" borderId="16" xfId="49" applyFont="1" applyFill="1" applyBorder="1" applyAlignment="1">
      <alignment horizontal="right" vertical="center" wrapText="1"/>
      <protection/>
    </xf>
    <xf numFmtId="176" fontId="79" fillId="0" borderId="16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3" fontId="54" fillId="0" borderId="16" xfId="52" applyNumberFormat="1" applyFont="1" applyFill="1" applyBorder="1" applyAlignment="1" applyProtection="1">
      <alignment vertical="center"/>
      <protection/>
    </xf>
    <xf numFmtId="0" fontId="78" fillId="0" borderId="16" xfId="43" applyFont="1" applyBorder="1" applyAlignment="1">
      <alignment horizontal="center" vertical="center"/>
      <protection/>
    </xf>
    <xf numFmtId="0" fontId="8" fillId="0" borderId="0" xfId="0" applyFont="1" applyBorder="1" applyAlignment="1">
      <alignment vertical="center"/>
    </xf>
    <xf numFmtId="0" fontId="78" fillId="0" borderId="16" xfId="43" applyFont="1" applyBorder="1">
      <alignment vertical="center"/>
      <protection/>
    </xf>
    <xf numFmtId="178" fontId="6" fillId="0" borderId="16" xfId="0" applyNumberFormat="1" applyFont="1" applyFill="1" applyBorder="1" applyAlignment="1">
      <alignment horizontal="right" vertical="center" wrapText="1"/>
    </xf>
    <xf numFmtId="0" fontId="6" fillId="0" borderId="16" xfId="0" applyFont="1" applyFill="1" applyBorder="1" applyAlignment="1">
      <alignment horizontal="left" vertical="center" indent="1"/>
    </xf>
    <xf numFmtId="0" fontId="75" fillId="0" borderId="16" xfId="43" applyFont="1" applyBorder="1">
      <alignment vertical="center"/>
      <protection/>
    </xf>
    <xf numFmtId="176" fontId="3" fillId="0" borderId="0" xfId="43" applyNumberFormat="1" applyFont="1" applyBorder="1" applyAlignment="1">
      <alignment horizontal="right" vertical="center"/>
      <protection/>
    </xf>
    <xf numFmtId="0" fontId="6" fillId="0" borderId="0" xfId="0" applyFont="1" applyBorder="1" applyAlignment="1">
      <alignment horizontal="left" vertical="center"/>
    </xf>
    <xf numFmtId="0" fontId="75" fillId="0" borderId="16" xfId="43" applyFont="1" applyBorder="1" applyAlignment="1">
      <alignment horizontal="center" vertical="center" wrapText="1"/>
      <protection/>
    </xf>
    <xf numFmtId="177" fontId="12" fillId="0" borderId="16" xfId="0" applyNumberFormat="1" applyFont="1" applyBorder="1" applyAlignment="1">
      <alignment horizontal="center" vertical="center" wrapText="1"/>
    </xf>
    <xf numFmtId="176" fontId="78" fillId="0" borderId="16" xfId="43" applyNumberFormat="1" applyFont="1" applyBorder="1">
      <alignment vertical="center"/>
      <protection/>
    </xf>
    <xf numFmtId="176" fontId="75" fillId="0" borderId="16" xfId="43" applyNumberFormat="1" applyFont="1" applyBorder="1">
      <alignment vertical="center"/>
      <protection/>
    </xf>
    <xf numFmtId="0" fontId="14" fillId="0" borderId="0" xfId="0" applyFont="1" applyBorder="1" applyAlignment="1">
      <alignment/>
    </xf>
    <xf numFmtId="0" fontId="78" fillId="0" borderId="16" xfId="43" applyFont="1" applyBorder="1" applyAlignment="1">
      <alignment horizontal="left" vertical="center" indent="2"/>
      <protection/>
    </xf>
    <xf numFmtId="0" fontId="11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12" fillId="0" borderId="16" xfId="0" applyFont="1" applyBorder="1" applyAlignment="1">
      <alignment horizontal="center" vertical="center" wrapText="1"/>
    </xf>
    <xf numFmtId="177" fontId="12" fillId="0" borderId="16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178" fontId="6" fillId="0" borderId="16" xfId="0" applyNumberFormat="1" applyFont="1" applyBorder="1" applyAlignment="1">
      <alignment horizontal="right" vertical="center" wrapText="1"/>
    </xf>
    <xf numFmtId="49" fontId="3" fillId="0" borderId="16" xfId="0" applyNumberFormat="1" applyFont="1" applyBorder="1" applyAlignment="1">
      <alignment horizontal="left" vertical="center" wrapText="1" indent="3"/>
    </xf>
    <xf numFmtId="0" fontId="3" fillId="0" borderId="16" xfId="0" applyFont="1" applyBorder="1" applyAlignment="1">
      <alignment horizontal="left" vertical="center" wrapText="1" indent="1" shrinkToFit="1"/>
    </xf>
    <xf numFmtId="0" fontId="16" fillId="0" borderId="0" xfId="0" applyFont="1" applyAlignment="1">
      <alignment vertical="center"/>
    </xf>
    <xf numFmtId="178" fontId="12" fillId="0" borderId="16" xfId="0" applyNumberFormat="1" applyFont="1" applyBorder="1" applyAlignment="1">
      <alignment horizontal="right" vertical="center" wrapText="1"/>
    </xf>
    <xf numFmtId="0" fontId="17" fillId="0" borderId="16" xfId="0" applyFont="1" applyBorder="1" applyAlignment="1">
      <alignment vertical="center"/>
    </xf>
    <xf numFmtId="176" fontId="11" fillId="0" borderId="0" xfId="0" applyNumberFormat="1" applyFont="1" applyBorder="1" applyAlignment="1">
      <alignment horizontal="right" vertical="center"/>
    </xf>
    <xf numFmtId="176" fontId="6" fillId="0" borderId="16" xfId="0" applyNumberFormat="1" applyFont="1" applyBorder="1" applyAlignment="1">
      <alignment horizontal="right" vertical="center" wrapText="1"/>
    </xf>
    <xf numFmtId="176" fontId="12" fillId="0" borderId="16" xfId="0" applyNumberFormat="1" applyFont="1" applyBorder="1" applyAlignment="1">
      <alignment horizontal="right" vertical="center" wrapText="1"/>
    </xf>
    <xf numFmtId="176" fontId="11" fillId="0" borderId="0" xfId="0" applyNumberFormat="1" applyFont="1" applyBorder="1" applyAlignment="1">
      <alignment horizontal="right"/>
    </xf>
    <xf numFmtId="0" fontId="17" fillId="0" borderId="0" xfId="0" applyFont="1" applyAlignment="1">
      <alignment vertical="center"/>
    </xf>
    <xf numFmtId="0" fontId="80" fillId="0" borderId="0" xfId="43" applyFont="1" applyBorder="1">
      <alignment vertical="center"/>
      <protection/>
    </xf>
    <xf numFmtId="0" fontId="80" fillId="0" borderId="0" xfId="43" applyFont="1" applyFill="1" applyAlignment="1">
      <alignment horizontal="center" vertical="center"/>
      <protection/>
    </xf>
    <xf numFmtId="0" fontId="81" fillId="0" borderId="16" xfId="43" applyFont="1" applyFill="1" applyBorder="1" applyAlignment="1">
      <alignment horizontal="center" vertical="center"/>
      <protection/>
    </xf>
    <xf numFmtId="0" fontId="82" fillId="0" borderId="19" xfId="43" applyFont="1" applyFill="1" applyBorder="1" applyAlignment="1">
      <alignment horizontal="center" vertical="center"/>
      <protection/>
    </xf>
    <xf numFmtId="0" fontId="72" fillId="0" borderId="19" xfId="0" applyFont="1" applyBorder="1" applyAlignment="1">
      <alignment horizontal="center" vertical="center"/>
    </xf>
    <xf numFmtId="0" fontId="80" fillId="0" borderId="20" xfId="43" applyFont="1" applyFill="1" applyBorder="1">
      <alignment vertical="center"/>
      <protection/>
    </xf>
    <xf numFmtId="0" fontId="80" fillId="0" borderId="21" xfId="43" applyFont="1" applyFill="1" applyBorder="1">
      <alignment vertical="center"/>
      <protection/>
    </xf>
    <xf numFmtId="0" fontId="0" fillId="0" borderId="21" xfId="0" applyFont="1" applyBorder="1" applyAlignment="1">
      <alignment vertical="center"/>
    </xf>
    <xf numFmtId="0" fontId="83" fillId="0" borderId="21" xfId="43" applyFont="1" applyFill="1" applyBorder="1">
      <alignment vertical="center"/>
      <protection/>
    </xf>
    <xf numFmtId="0" fontId="82" fillId="0" borderId="20" xfId="43" applyFont="1" applyFill="1" applyBorder="1" applyAlignment="1">
      <alignment horizontal="center" vertical="center"/>
      <protection/>
    </xf>
    <xf numFmtId="0" fontId="82" fillId="0" borderId="21" xfId="43" applyFont="1" applyFill="1" applyBorder="1">
      <alignment vertical="center"/>
      <protection/>
    </xf>
    <xf numFmtId="0" fontId="76" fillId="0" borderId="21" xfId="0" applyFont="1" applyBorder="1" applyAlignment="1">
      <alignment vertical="center"/>
    </xf>
    <xf numFmtId="0" fontId="7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43" applyFont="1" applyBorder="1">
      <alignment vertical="center"/>
      <protection/>
    </xf>
    <xf numFmtId="0" fontId="3" fillId="0" borderId="0" xfId="43" applyFont="1" applyBorder="1" applyAlignment="1">
      <alignment vertical="center"/>
      <protection/>
    </xf>
    <xf numFmtId="0" fontId="73" fillId="0" borderId="16" xfId="43" applyFont="1" applyBorder="1" applyAlignment="1">
      <alignment horizontal="center" vertical="center" wrapText="1"/>
      <protection/>
    </xf>
    <xf numFmtId="0" fontId="84" fillId="0" borderId="16" xfId="0" applyFont="1" applyBorder="1" applyAlignment="1">
      <alignment horizontal="center" vertical="center" wrapText="1"/>
    </xf>
    <xf numFmtId="0" fontId="85" fillId="0" borderId="16" xfId="43" applyFont="1" applyBorder="1">
      <alignment vertical="center"/>
      <protection/>
    </xf>
    <xf numFmtId="0" fontId="73" fillId="0" borderId="16" xfId="43" applyFont="1" applyBorder="1" applyAlignment="1">
      <alignment horizontal="center" vertical="center"/>
      <protection/>
    </xf>
    <xf numFmtId="0" fontId="8" fillId="0" borderId="16" xfId="0" applyFont="1" applyBorder="1" applyAlignment="1">
      <alignment vertical="center"/>
    </xf>
    <xf numFmtId="0" fontId="8" fillId="33" borderId="16" xfId="0" applyFont="1" applyFill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75" fillId="0" borderId="16" xfId="43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vertical="center"/>
    </xf>
    <xf numFmtId="0" fontId="85" fillId="0" borderId="16" xfId="43" applyFont="1" applyBorder="1" applyAlignment="1">
      <alignment vertical="center"/>
      <protection/>
    </xf>
    <xf numFmtId="0" fontId="85" fillId="0" borderId="16" xfId="43" applyFont="1" applyBorder="1" applyAlignment="1">
      <alignment horizontal="left" vertical="center" indent="2"/>
      <protection/>
    </xf>
    <xf numFmtId="0" fontId="85" fillId="33" borderId="16" xfId="43" applyFont="1" applyFill="1" applyBorder="1">
      <alignment vertical="center"/>
      <protection/>
    </xf>
    <xf numFmtId="49" fontId="74" fillId="0" borderId="16" xfId="63" applyNumberFormat="1" applyFont="1" applyBorder="1">
      <alignment/>
      <protection/>
    </xf>
    <xf numFmtId="0" fontId="73" fillId="0" borderId="16" xfId="43" applyFont="1" applyBorder="1">
      <alignment vertical="center"/>
      <protection/>
    </xf>
    <xf numFmtId="49" fontId="74" fillId="0" borderId="16" xfId="63" applyNumberFormat="1" applyFont="1" applyBorder="1" applyAlignment="1">
      <alignment horizontal="left" indent="2"/>
      <protection/>
    </xf>
    <xf numFmtId="0" fontId="72" fillId="0" borderId="16" xfId="0" applyFont="1" applyBorder="1" applyAlignment="1">
      <alignment vertical="center"/>
    </xf>
    <xf numFmtId="49" fontId="74" fillId="0" borderId="16" xfId="63" applyNumberFormat="1" applyFont="1" applyBorder="1" applyAlignment="1">
      <alignment/>
      <protection/>
    </xf>
    <xf numFmtId="0" fontId="74" fillId="0" borderId="16" xfId="0" applyFont="1" applyBorder="1" applyAlignment="1">
      <alignment vertical="center"/>
    </xf>
    <xf numFmtId="0" fontId="85" fillId="0" borderId="16" xfId="43" applyFont="1" applyBorder="1" applyAlignment="1">
      <alignment horizontal="left" vertical="center"/>
      <protection/>
    </xf>
    <xf numFmtId="176" fontId="3" fillId="0" borderId="0" xfId="43" applyNumberFormat="1" applyFont="1" applyBorder="1" applyAlignment="1">
      <alignment horizontal="center" vertical="center"/>
      <protection/>
    </xf>
    <xf numFmtId="176" fontId="84" fillId="0" borderId="16" xfId="0" applyNumberFormat="1" applyFont="1" applyBorder="1" applyAlignment="1">
      <alignment horizontal="center" vertical="center" wrapText="1"/>
    </xf>
    <xf numFmtId="176" fontId="85" fillId="0" borderId="16" xfId="43" applyNumberFormat="1" applyFont="1" applyBorder="1">
      <alignment vertical="center"/>
      <protection/>
    </xf>
    <xf numFmtId="176" fontId="8" fillId="0" borderId="16" xfId="0" applyNumberFormat="1" applyFont="1" applyBorder="1" applyAlignment="1">
      <alignment vertical="center"/>
    </xf>
    <xf numFmtId="176" fontId="3" fillId="0" borderId="0" xfId="43" applyNumberFormat="1" applyFont="1" applyBorder="1" applyAlignment="1">
      <alignment horizontal="right" vertical="center"/>
      <protection/>
    </xf>
    <xf numFmtId="176" fontId="73" fillId="0" borderId="16" xfId="43" applyNumberFormat="1" applyFont="1" applyBorder="1">
      <alignment vertical="center"/>
      <protection/>
    </xf>
    <xf numFmtId="176" fontId="72" fillId="0" borderId="16" xfId="0" applyNumberFormat="1" applyFont="1" applyBorder="1" applyAlignment="1">
      <alignment vertical="center"/>
    </xf>
    <xf numFmtId="176" fontId="74" fillId="0" borderId="16" xfId="0" applyNumberFormat="1" applyFont="1" applyBorder="1" applyAlignment="1">
      <alignment vertical="center"/>
    </xf>
    <xf numFmtId="0" fontId="54" fillId="0" borderId="0" xfId="44" applyFont="1" applyFill="1" applyAlignment="1">
      <alignment/>
      <protection/>
    </xf>
    <xf numFmtId="0" fontId="86" fillId="0" borderId="0" xfId="65" applyFont="1" applyFill="1">
      <alignment vertical="center"/>
      <protection/>
    </xf>
    <xf numFmtId="0" fontId="54" fillId="0" borderId="0" xfId="65" applyFont="1" applyFill="1">
      <alignment vertical="center"/>
      <protection/>
    </xf>
    <xf numFmtId="179" fontId="54" fillId="0" borderId="0" xfId="65" applyNumberFormat="1" applyFont="1" applyFill="1" applyAlignment="1">
      <alignment horizontal="right" vertical="center"/>
      <protection/>
    </xf>
    <xf numFmtId="179" fontId="72" fillId="0" borderId="19" xfId="65" applyNumberFormat="1" applyFont="1" applyFill="1" applyBorder="1" applyAlignment="1">
      <alignment horizontal="center" vertical="center" wrapText="1"/>
      <protection/>
    </xf>
    <xf numFmtId="0" fontId="72" fillId="0" borderId="19" xfId="44" applyFont="1" applyFill="1" applyBorder="1" applyAlignment="1">
      <alignment horizontal="center" vertical="center" wrapText="1"/>
      <protection/>
    </xf>
    <xf numFmtId="0" fontId="80" fillId="0" borderId="20" xfId="44" applyFont="1" applyFill="1" applyBorder="1" applyAlignment="1">
      <alignment horizontal="left" vertical="center" wrapText="1"/>
      <protection/>
    </xf>
    <xf numFmtId="180" fontId="80" fillId="0" borderId="21" xfId="44" applyNumberFormat="1" applyFont="1" applyFill="1" applyBorder="1" applyAlignment="1">
      <alignment vertical="center" wrapText="1"/>
      <protection/>
    </xf>
    <xf numFmtId="181" fontId="74" fillId="0" borderId="21" xfId="35" applyNumberFormat="1" applyFont="1" applyFill="1" applyBorder="1" applyAlignment="1">
      <alignment vertical="center" wrapText="1"/>
    </xf>
    <xf numFmtId="0" fontId="74" fillId="0" borderId="21" xfId="44" applyFont="1" applyFill="1" applyBorder="1">
      <alignment vertical="center"/>
      <protection/>
    </xf>
    <xf numFmtId="176" fontId="74" fillId="0" borderId="21" xfId="44" applyNumberFormat="1" applyFont="1" applyFill="1" applyBorder="1">
      <alignment vertical="center"/>
      <protection/>
    </xf>
    <xf numFmtId="0" fontId="87" fillId="0" borderId="20" xfId="44" applyFont="1" applyFill="1" applyBorder="1" applyAlignment="1">
      <alignment horizontal="left" vertical="center" wrapText="1"/>
      <protection/>
    </xf>
    <xf numFmtId="0" fontId="20" fillId="0" borderId="16" xfId="44" applyNumberFormat="1" applyFont="1" applyFill="1" applyBorder="1" applyAlignment="1" applyProtection="1">
      <alignment horizontal="center" vertical="center" wrapText="1"/>
      <protection/>
    </xf>
    <xf numFmtId="0" fontId="7" fillId="0" borderId="16" xfId="65" applyFont="1" applyBorder="1">
      <alignment vertical="center"/>
      <protection/>
    </xf>
    <xf numFmtId="176" fontId="7" fillId="0" borderId="16" xfId="65" applyNumberFormat="1" applyFont="1" applyBorder="1">
      <alignment vertical="center"/>
      <protection/>
    </xf>
    <xf numFmtId="0" fontId="12" fillId="0" borderId="0" xfId="65" applyFont="1">
      <alignment vertical="center"/>
      <protection/>
    </xf>
    <xf numFmtId="0" fontId="7" fillId="0" borderId="16" xfId="65" applyFont="1" applyBorder="1" applyAlignment="1">
      <alignment horizontal="center" vertical="center"/>
      <protection/>
    </xf>
    <xf numFmtId="182" fontId="7" fillId="0" borderId="16" xfId="65" applyNumberFormat="1" applyFont="1" applyBorder="1">
      <alignment vertical="center"/>
      <protection/>
    </xf>
    <xf numFmtId="0" fontId="7" fillId="0" borderId="0" xfId="65" applyFont="1">
      <alignment vertical="center"/>
      <protection/>
    </xf>
    <xf numFmtId="176" fontId="7" fillId="0" borderId="16" xfId="36" applyNumberFormat="1" applyFont="1" applyBorder="1" applyAlignment="1">
      <alignment vertical="center"/>
    </xf>
    <xf numFmtId="0" fontId="82" fillId="0" borderId="20" xfId="44" applyFont="1" applyFill="1" applyBorder="1" applyAlignment="1">
      <alignment horizontal="left" vertical="center" wrapText="1"/>
      <protection/>
    </xf>
    <xf numFmtId="180" fontId="82" fillId="0" borderId="21" xfId="44" applyNumberFormat="1" applyFont="1" applyFill="1" applyBorder="1" applyAlignment="1">
      <alignment vertical="center" wrapText="1"/>
      <protection/>
    </xf>
    <xf numFmtId="181" fontId="72" fillId="0" borderId="21" xfId="35" applyNumberFormat="1" applyFont="1" applyFill="1" applyBorder="1" applyAlignment="1">
      <alignment vertical="center" wrapText="1"/>
    </xf>
    <xf numFmtId="49" fontId="80" fillId="0" borderId="20" xfId="53" applyNumberFormat="1" applyFont="1" applyFill="1" applyBorder="1" applyAlignment="1">
      <alignment vertical="center"/>
      <protection/>
    </xf>
    <xf numFmtId="49" fontId="80" fillId="34" borderId="20" xfId="53" applyNumberFormat="1" applyFont="1" applyFill="1" applyBorder="1" applyAlignment="1">
      <alignment vertical="center"/>
      <protection/>
    </xf>
    <xf numFmtId="0" fontId="80" fillId="34" borderId="20" xfId="44" applyFont="1" applyFill="1" applyBorder="1" applyAlignment="1">
      <alignment horizontal="left" vertical="center" wrapText="1"/>
      <protection/>
    </xf>
    <xf numFmtId="0" fontId="88" fillId="0" borderId="20" xfId="44" applyFont="1" applyFill="1" applyBorder="1" applyAlignment="1">
      <alignment horizontal="left" vertical="center" wrapText="1"/>
      <protection/>
    </xf>
    <xf numFmtId="49" fontId="80" fillId="0" borderId="20" xfId="57" applyNumberFormat="1" applyFont="1" applyFill="1" applyBorder="1" applyAlignment="1">
      <alignment vertical="center"/>
      <protection/>
    </xf>
    <xf numFmtId="0" fontId="54" fillId="0" borderId="21" xfId="44" applyFont="1" applyFill="1" applyBorder="1">
      <alignment vertical="center"/>
      <protection/>
    </xf>
    <xf numFmtId="49" fontId="80" fillId="0" borderId="20" xfId="58" applyNumberFormat="1" applyFont="1" applyFill="1" applyBorder="1" applyAlignment="1">
      <alignment vertical="center"/>
      <protection/>
    </xf>
    <xf numFmtId="49" fontId="80" fillId="0" borderId="20" xfId="59" applyNumberFormat="1" applyFont="1" applyFill="1" applyBorder="1" applyAlignment="1">
      <alignment vertical="center"/>
      <protection/>
    </xf>
    <xf numFmtId="49" fontId="80" fillId="0" borderId="20" xfId="61" applyNumberFormat="1" applyFont="1" applyFill="1" applyBorder="1" applyAlignment="1">
      <alignment vertical="center"/>
      <protection/>
    </xf>
    <xf numFmtId="49" fontId="80" fillId="0" borderId="20" xfId="60" applyNumberFormat="1" applyFont="1" applyFill="1" applyBorder="1" applyAlignment="1">
      <alignment vertical="center"/>
      <protection/>
    </xf>
    <xf numFmtId="49" fontId="80" fillId="0" borderId="20" xfId="56" applyNumberFormat="1" applyFont="1" applyFill="1" applyBorder="1" applyAlignment="1">
      <alignment vertical="center"/>
      <protection/>
    </xf>
    <xf numFmtId="49" fontId="80" fillId="0" borderId="20" xfId="62" applyNumberFormat="1" applyFont="1" applyFill="1" applyBorder="1" applyAlignment="1">
      <alignment vertical="center"/>
      <protection/>
    </xf>
    <xf numFmtId="49" fontId="80" fillId="0" borderId="20" xfId="54" applyNumberFormat="1" applyFont="1" applyFill="1" applyBorder="1" applyAlignment="1">
      <alignment vertical="center"/>
      <protection/>
    </xf>
    <xf numFmtId="49" fontId="80" fillId="0" borderId="20" xfId="55" applyNumberFormat="1" applyFont="1" applyFill="1" applyBorder="1" applyAlignment="1">
      <alignment vertical="center"/>
      <protection/>
    </xf>
    <xf numFmtId="0" fontId="54" fillId="0" borderId="0" xfId="47" applyFont="1" applyFill="1" applyAlignment="1">
      <alignment/>
      <protection/>
    </xf>
    <xf numFmtId="0" fontId="74" fillId="0" borderId="0" xfId="47" applyFont="1" applyFill="1" applyAlignment="1">
      <alignment/>
      <protection/>
    </xf>
    <xf numFmtId="0" fontId="89" fillId="0" borderId="0" xfId="47" applyFont="1" applyFill="1" applyAlignment="1">
      <alignment horizontal="left" vertical="center"/>
      <protection/>
    </xf>
    <xf numFmtId="0" fontId="80" fillId="0" borderId="0" xfId="47" applyFont="1" applyFill="1" applyAlignment="1">
      <alignment horizontal="right" vertical="center"/>
      <protection/>
    </xf>
    <xf numFmtId="0" fontId="82" fillId="0" borderId="19" xfId="47" applyFont="1" applyFill="1" applyBorder="1" applyAlignment="1">
      <alignment horizontal="center" vertical="center"/>
      <protection/>
    </xf>
    <xf numFmtId="0" fontId="74" fillId="0" borderId="0" xfId="47" applyFont="1" applyBorder="1" applyAlignment="1">
      <alignment/>
      <protection/>
    </xf>
    <xf numFmtId="179" fontId="72" fillId="0" borderId="16" xfId="65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72" fillId="0" borderId="16" xfId="50" applyFont="1" applyFill="1" applyBorder="1" applyAlignment="1">
      <alignment horizontal="center" vertical="center"/>
      <protection/>
    </xf>
    <xf numFmtId="0" fontId="74" fillId="0" borderId="20" xfId="51" applyFont="1" applyFill="1" applyBorder="1" applyAlignment="1">
      <alignment horizontal="center" vertical="center"/>
      <protection/>
    </xf>
    <xf numFmtId="0" fontId="74" fillId="0" borderId="20" xfId="51" applyFont="1" applyFill="1" applyBorder="1" applyAlignment="1">
      <alignment vertical="center"/>
      <protection/>
    </xf>
    <xf numFmtId="0" fontId="74" fillId="0" borderId="20" xfId="51" applyFont="1" applyFill="1" applyBorder="1" applyAlignment="1">
      <alignment horizontal="left" vertical="center" wrapText="1"/>
      <protection/>
    </xf>
    <xf numFmtId="178" fontId="62" fillId="0" borderId="16" xfId="0" applyNumberFormat="1" applyFont="1" applyBorder="1" applyAlignment="1">
      <alignment vertical="center"/>
    </xf>
    <xf numFmtId="0" fontId="24" fillId="35" borderId="16" xfId="0" applyFont="1" applyFill="1" applyBorder="1" applyAlignment="1">
      <alignment horizontal="right" vertical="center"/>
    </xf>
    <xf numFmtId="0" fontId="24" fillId="0" borderId="16" xfId="0" applyFont="1" applyFill="1" applyBorder="1" applyAlignment="1">
      <alignment horizontal="right" vertical="center"/>
    </xf>
    <xf numFmtId="178" fontId="24" fillId="35" borderId="16" xfId="0" applyNumberFormat="1" applyFont="1" applyFill="1" applyBorder="1" applyAlignment="1">
      <alignment horizontal="right" vertical="center"/>
    </xf>
    <xf numFmtId="178" fontId="0" fillId="0" borderId="16" xfId="0" applyNumberFormat="1" applyBorder="1" applyAlignment="1">
      <alignment vertical="center"/>
    </xf>
    <xf numFmtId="0" fontId="12" fillId="0" borderId="16" xfId="0" applyFont="1" applyFill="1" applyBorder="1" applyAlignment="1">
      <alignment horizontal="right" vertical="center"/>
    </xf>
    <xf numFmtId="0" fontId="12" fillId="35" borderId="16" xfId="0" applyFont="1" applyFill="1" applyBorder="1" applyAlignment="1">
      <alignment horizontal="right" vertical="center"/>
    </xf>
    <xf numFmtId="49" fontId="3" fillId="35" borderId="16" xfId="0" applyNumberFormat="1" applyFont="1" applyFill="1" applyBorder="1" applyAlignment="1">
      <alignment horizontal="left" vertical="center" indent="2" shrinkToFit="1"/>
    </xf>
    <xf numFmtId="0" fontId="6" fillId="0" borderId="16" xfId="0" applyFont="1" applyFill="1" applyBorder="1" applyAlignment="1">
      <alignment horizontal="right" vertical="center"/>
    </xf>
    <xf numFmtId="0" fontId="6" fillId="35" borderId="16" xfId="0" applyFont="1" applyFill="1" applyBorder="1" applyAlignment="1">
      <alignment horizontal="right" vertical="center"/>
    </xf>
    <xf numFmtId="0" fontId="6" fillId="0" borderId="16" xfId="0" applyNumberFormat="1" applyFont="1" applyFill="1" applyBorder="1" applyAlignment="1">
      <alignment horizontal="right" vertical="center"/>
    </xf>
    <xf numFmtId="178" fontId="12" fillId="0" borderId="16" xfId="0" applyNumberFormat="1" applyFont="1" applyFill="1" applyBorder="1" applyAlignment="1">
      <alignment horizontal="right" vertical="center"/>
    </xf>
    <xf numFmtId="0" fontId="90" fillId="0" borderId="13" xfId="0" applyNumberFormat="1" applyFont="1" applyBorder="1" applyAlignment="1">
      <alignment horizontal="left" vertical="top" wrapText="1"/>
    </xf>
    <xf numFmtId="0" fontId="90" fillId="0" borderId="13" xfId="0" applyNumberFormat="1" applyFont="1" applyFill="1" applyBorder="1" applyAlignment="1">
      <alignment horizontal="left" vertical="top" wrapText="1"/>
    </xf>
    <xf numFmtId="49" fontId="23" fillId="35" borderId="12" xfId="0" applyNumberFormat="1" applyFont="1" applyFill="1" applyBorder="1" applyAlignment="1">
      <alignment vertical="center" shrinkToFit="1"/>
    </xf>
    <xf numFmtId="49" fontId="25" fillId="35" borderId="12" xfId="0" applyNumberFormat="1" applyFont="1" applyFill="1" applyBorder="1" applyAlignment="1">
      <alignment horizontal="left" vertical="center" indent="1" shrinkToFit="1"/>
    </xf>
    <xf numFmtId="0" fontId="26" fillId="35" borderId="13" xfId="0" applyFont="1" applyFill="1" applyBorder="1" applyAlignment="1">
      <alignment vertical="center" wrapText="1"/>
    </xf>
    <xf numFmtId="49" fontId="3" fillId="35" borderId="12" xfId="0" applyNumberFormat="1" applyFont="1" applyFill="1" applyBorder="1" applyAlignment="1">
      <alignment horizontal="left" vertical="center" indent="2" shrinkToFit="1"/>
    </xf>
    <xf numFmtId="0" fontId="6" fillId="35" borderId="12" xfId="0" applyFont="1" applyFill="1" applyBorder="1" applyAlignment="1">
      <alignment horizontal="left" vertical="center" indent="2" shrinkToFit="1"/>
    </xf>
    <xf numFmtId="49" fontId="25" fillId="35" borderId="12" xfId="0" applyNumberFormat="1" applyFont="1" applyFill="1" applyBorder="1" applyAlignment="1">
      <alignment horizontal="left" vertical="center" wrapText="1" indent="1"/>
    </xf>
    <xf numFmtId="49" fontId="3" fillId="35" borderId="12" xfId="0" applyNumberFormat="1" applyFont="1" applyFill="1" applyBorder="1" applyAlignment="1">
      <alignment horizontal="left" vertical="center" wrapText="1" indent="2"/>
    </xf>
    <xf numFmtId="0" fontId="3" fillId="35" borderId="12" xfId="0" applyNumberFormat="1" applyFont="1" applyFill="1" applyBorder="1" applyAlignment="1">
      <alignment horizontal="left" vertical="center" indent="2" shrinkToFit="1"/>
    </xf>
    <xf numFmtId="0" fontId="26" fillId="0" borderId="13" xfId="0" applyFont="1" applyFill="1" applyBorder="1" applyAlignment="1">
      <alignment vertical="center" wrapText="1"/>
    </xf>
    <xf numFmtId="49" fontId="3" fillId="0" borderId="12" xfId="0" applyNumberFormat="1" applyFont="1" applyFill="1" applyBorder="1" applyAlignment="1">
      <alignment horizontal="left" vertical="center" indent="2" shrinkToFit="1"/>
    </xf>
    <xf numFmtId="0" fontId="8" fillId="0" borderId="12" xfId="15" applyNumberFormat="1" applyFont="1" applyFill="1" applyBorder="1" applyAlignment="1" applyProtection="1">
      <alignment horizontal="left" vertical="center" wrapText="1"/>
      <protection locked="0"/>
    </xf>
    <xf numFmtId="0" fontId="91" fillId="0" borderId="13" xfId="0" applyFont="1" applyBorder="1" applyAlignment="1">
      <alignment vertical="center" wrapText="1"/>
    </xf>
    <xf numFmtId="178" fontId="62" fillId="0" borderId="18" xfId="0" applyNumberFormat="1" applyFont="1" applyBorder="1" applyAlignment="1">
      <alignment vertical="center"/>
    </xf>
    <xf numFmtId="0" fontId="6" fillId="0" borderId="16" xfId="0" applyFont="1" applyBorder="1" applyAlignment="1">
      <alignment horizontal="right" vertical="center"/>
    </xf>
    <xf numFmtId="0" fontId="6" fillId="0" borderId="18" xfId="0" applyFont="1" applyFill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178" fontId="3" fillId="0" borderId="21" xfId="45" applyNumberFormat="1" applyFont="1" applyFill="1" applyBorder="1" applyAlignment="1">
      <alignment horizontal="right" vertical="center" wrapText="1"/>
      <protection/>
    </xf>
    <xf numFmtId="0" fontId="62" fillId="0" borderId="12" xfId="0" applyFont="1" applyBorder="1" applyAlignment="1">
      <alignment horizontal="center" vertical="center"/>
    </xf>
    <xf numFmtId="0" fontId="62" fillId="0" borderId="16" xfId="0" applyFont="1" applyBorder="1" applyAlignment="1">
      <alignment vertical="center"/>
    </xf>
    <xf numFmtId="176" fontId="62" fillId="0" borderId="13" xfId="0" applyNumberFormat="1" applyFont="1" applyBorder="1" applyAlignment="1">
      <alignment vertical="center" wrapText="1"/>
    </xf>
    <xf numFmtId="176" fontId="62" fillId="0" borderId="13" xfId="0" applyNumberFormat="1" applyFont="1" applyBorder="1" applyAlignment="1">
      <alignment vertical="center"/>
    </xf>
    <xf numFmtId="0" fontId="72" fillId="0" borderId="19" xfId="0" applyFont="1" applyBorder="1" applyAlignment="1">
      <alignment horizontal="center" vertical="center" wrapText="1"/>
    </xf>
    <xf numFmtId="0" fontId="74" fillId="0" borderId="21" xfId="51" applyFont="1" applyFill="1" applyBorder="1" applyAlignment="1">
      <alignment horizontal="center" vertical="center"/>
      <protection/>
    </xf>
    <xf numFmtId="0" fontId="74" fillId="0" borderId="21" xfId="51" applyFont="1" applyFill="1" applyBorder="1" applyAlignment="1">
      <alignment horizontal="center" vertical="center" wrapText="1"/>
      <protection/>
    </xf>
    <xf numFmtId="191" fontId="74" fillId="0" borderId="21" xfId="0" applyNumberFormat="1" applyFont="1" applyBorder="1" applyAlignment="1">
      <alignment vertical="center"/>
    </xf>
    <xf numFmtId="0" fontId="3" fillId="0" borderId="16" xfId="0" applyFont="1" applyBorder="1" applyAlignment="1">
      <alignment horizontal="left" vertical="center" wrapText="1" indent="1" shrinkToFit="1"/>
    </xf>
    <xf numFmtId="49" fontId="3" fillId="0" borderId="16" xfId="0" applyNumberFormat="1" applyFont="1" applyBorder="1" applyAlignment="1">
      <alignment horizontal="left" vertical="center" wrapText="1" indent="1"/>
    </xf>
    <xf numFmtId="0" fontId="75" fillId="0" borderId="16" xfId="43" applyFont="1" applyBorder="1">
      <alignment vertical="center"/>
      <protection/>
    </xf>
    <xf numFmtId="178" fontId="12" fillId="0" borderId="16" xfId="0" applyNumberFormat="1" applyFont="1" applyBorder="1" applyAlignment="1">
      <alignment horizontal="right" vertical="center" wrapText="1"/>
    </xf>
    <xf numFmtId="176" fontId="12" fillId="0" borderId="16" xfId="0" applyNumberFormat="1" applyFont="1" applyBorder="1" applyAlignment="1">
      <alignment horizontal="right" vertical="center" wrapText="1"/>
    </xf>
    <xf numFmtId="0" fontId="7" fillId="0" borderId="16" xfId="0" applyFont="1" applyBorder="1" applyAlignment="1">
      <alignment vertical="center"/>
    </xf>
    <xf numFmtId="176" fontId="73" fillId="0" borderId="16" xfId="43" applyNumberFormat="1" applyFont="1" applyBorder="1">
      <alignment vertical="center"/>
      <protection/>
    </xf>
    <xf numFmtId="0" fontId="85" fillId="0" borderId="16" xfId="43" applyFont="1" applyBorder="1" applyAlignment="1">
      <alignment vertical="center"/>
      <protection/>
    </xf>
    <xf numFmtId="0" fontId="85" fillId="0" borderId="16" xfId="43" applyFont="1" applyBorder="1" applyAlignment="1">
      <alignment horizontal="left" vertical="center" indent="2"/>
      <protection/>
    </xf>
    <xf numFmtId="184" fontId="3" fillId="33" borderId="16" xfId="0" applyNumberFormat="1" applyFont="1" applyFill="1" applyBorder="1" applyAlignment="1" applyProtection="1">
      <alignment horizontal="right" vertical="center"/>
      <protection/>
    </xf>
    <xf numFmtId="0" fontId="82" fillId="33" borderId="21" xfId="47" applyFont="1" applyFill="1" applyBorder="1" applyAlignment="1">
      <alignment horizontal="center" vertical="center"/>
      <protection/>
    </xf>
    <xf numFmtId="0" fontId="54" fillId="33" borderId="0" xfId="47" applyFont="1" applyFill="1" applyAlignment="1">
      <alignment/>
      <protection/>
    </xf>
    <xf numFmtId="0" fontId="7" fillId="0" borderId="12" xfId="15" applyNumberFormat="1" applyFont="1" applyFill="1" applyBorder="1" applyAlignment="1" applyProtection="1">
      <alignment horizontal="left" vertical="center" wrapText="1"/>
      <protection locked="0"/>
    </xf>
    <xf numFmtId="0" fontId="92" fillId="0" borderId="22" xfId="0" applyFont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0" fillId="0" borderId="23" xfId="0" applyBorder="1" applyAlignment="1">
      <alignment vertical="center" wrapText="1"/>
    </xf>
    <xf numFmtId="0" fontId="94" fillId="0" borderId="0" xfId="64" applyFont="1" applyAlignment="1">
      <alignment horizontal="center" vertical="center"/>
      <protection/>
    </xf>
    <xf numFmtId="0" fontId="9" fillId="0" borderId="24" xfId="0" applyFont="1" applyBorder="1" applyAlignment="1">
      <alignment horizontal="left" vertical="center" wrapText="1"/>
    </xf>
    <xf numFmtId="0" fontId="95" fillId="0" borderId="0" xfId="0" applyFont="1" applyAlignment="1">
      <alignment horizontal="center" vertical="center"/>
    </xf>
    <xf numFmtId="0" fontId="0" fillId="0" borderId="25" xfId="0" applyFont="1" applyBorder="1" applyAlignment="1">
      <alignment horizontal="right" vertical="center"/>
    </xf>
    <xf numFmtId="0" fontId="10" fillId="0" borderId="0" xfId="0" applyFont="1" applyAlignment="1">
      <alignment horizontal="left" vertical="center" wrapText="1"/>
    </xf>
    <xf numFmtId="0" fontId="10" fillId="34" borderId="0" xfId="0" applyFont="1" applyFill="1" applyAlignment="1">
      <alignment horizontal="left" vertical="center" wrapText="1"/>
    </xf>
    <xf numFmtId="0" fontId="94" fillId="0" borderId="0" xfId="0" applyFont="1" applyBorder="1" applyAlignment="1">
      <alignment horizontal="center" vertical="center" wrapText="1"/>
    </xf>
    <xf numFmtId="0" fontId="96" fillId="0" borderId="0" xfId="43" applyFont="1" applyAlignment="1">
      <alignment horizontal="center" vertical="center"/>
      <protection/>
    </xf>
    <xf numFmtId="0" fontId="15" fillId="0" borderId="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right" vertical="center"/>
    </xf>
    <xf numFmtId="0" fontId="97" fillId="0" borderId="0" xfId="43" applyFont="1" applyBorder="1" applyAlignment="1">
      <alignment horizontal="center" vertical="center"/>
      <protection/>
    </xf>
    <xf numFmtId="0" fontId="18" fillId="0" borderId="24" xfId="0" applyFont="1" applyBorder="1" applyAlignment="1">
      <alignment horizontal="left" vertical="center" wrapText="1"/>
    </xf>
    <xf numFmtId="0" fontId="19" fillId="0" borderId="0" xfId="43" applyFont="1" applyAlignment="1">
      <alignment horizontal="center" vertical="center"/>
      <protection/>
    </xf>
    <xf numFmtId="0" fontId="97" fillId="0" borderId="0" xfId="44" applyFont="1" applyBorder="1" applyAlignment="1">
      <alignment horizontal="center" vertical="center"/>
      <protection/>
    </xf>
    <xf numFmtId="0" fontId="98" fillId="0" borderId="0" xfId="44" applyFont="1" applyBorder="1" applyAlignment="1">
      <alignment horizontal="center" vertical="center"/>
      <protection/>
    </xf>
    <xf numFmtId="0" fontId="99" fillId="0" borderId="0" xfId="47" applyFont="1" applyBorder="1" applyAlignment="1">
      <alignment horizontal="center" vertical="center"/>
      <protection/>
    </xf>
    <xf numFmtId="0" fontId="82" fillId="0" borderId="26" xfId="47" applyFont="1" applyFill="1" applyBorder="1" applyAlignment="1">
      <alignment horizontal="center" vertical="center"/>
      <protection/>
    </xf>
    <xf numFmtId="0" fontId="82" fillId="0" borderId="19" xfId="47" applyFont="1" applyFill="1" applyBorder="1" applyAlignment="1">
      <alignment horizontal="center" vertical="center"/>
      <protection/>
    </xf>
    <xf numFmtId="0" fontId="80" fillId="0" borderId="26" xfId="47" applyFont="1" applyFill="1" applyBorder="1" applyAlignment="1">
      <alignment horizontal="left" vertical="center"/>
      <protection/>
    </xf>
    <xf numFmtId="0" fontId="80" fillId="0" borderId="19" xfId="47" applyFont="1" applyFill="1" applyBorder="1" applyAlignment="1">
      <alignment horizontal="left" vertical="center"/>
      <protection/>
    </xf>
    <xf numFmtId="0" fontId="10" fillId="0" borderId="24" xfId="47" applyFont="1" applyBorder="1" applyAlignment="1">
      <alignment horizontal="left" vertical="center" wrapText="1"/>
      <protection/>
    </xf>
    <xf numFmtId="0" fontId="9" fillId="0" borderId="0" xfId="47" applyFont="1" applyBorder="1" applyAlignment="1">
      <alignment horizontal="left" vertical="center" wrapText="1"/>
      <protection/>
    </xf>
  </cellXfs>
  <cellStyles count="73">
    <cellStyle name="Normal" xfId="0"/>
    <cellStyle name="?鹎%U龡&amp;H齲_x0001_C铣_x0014__x0007__x0001__x0001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百分比 2" xfId="35"/>
    <cellStyle name="百分比 5" xfId="36"/>
    <cellStyle name="标题" xfId="37"/>
    <cellStyle name="标题 1" xfId="38"/>
    <cellStyle name="标题 2" xfId="39"/>
    <cellStyle name="标题 3" xfId="40"/>
    <cellStyle name="标题 4" xfId="41"/>
    <cellStyle name="差" xfId="42"/>
    <cellStyle name="常规 10" xfId="43"/>
    <cellStyle name="常规 13" xfId="44"/>
    <cellStyle name="常规 14" xfId="45"/>
    <cellStyle name="常规 2" xfId="46"/>
    <cellStyle name="常规 2 2 2 2_2015财政决算公开" xfId="47"/>
    <cellStyle name="常规 33" xfId="48"/>
    <cellStyle name="常规 49" xfId="49"/>
    <cellStyle name="常规 53" xfId="50"/>
    <cellStyle name="常规 54" xfId="51"/>
    <cellStyle name="常规 55" xfId="52"/>
    <cellStyle name="常规 59" xfId="53"/>
    <cellStyle name="常规 61" xfId="54"/>
    <cellStyle name="常规 62" xfId="55"/>
    <cellStyle name="常规 63" xfId="56"/>
    <cellStyle name="常规 64" xfId="57"/>
    <cellStyle name="常规 65" xfId="58"/>
    <cellStyle name="常规 66" xfId="59"/>
    <cellStyle name="常规 67" xfId="60"/>
    <cellStyle name="常规 69" xfId="61"/>
    <cellStyle name="常规 70" xfId="62"/>
    <cellStyle name="常规 71" xfId="63"/>
    <cellStyle name="常规 72" xfId="64"/>
    <cellStyle name="常规_2007年云南省向人大报送政府收支预算表格式编制过程表" xfId="65"/>
    <cellStyle name="好" xfId="66"/>
    <cellStyle name="汇总" xfId="67"/>
    <cellStyle name="Currency" xfId="68"/>
    <cellStyle name="Currency [0]" xfId="69"/>
    <cellStyle name="计算" xfId="70"/>
    <cellStyle name="检查单元格" xfId="71"/>
    <cellStyle name="解释性文本" xfId="72"/>
    <cellStyle name="警告文本" xfId="73"/>
    <cellStyle name="链接单元格" xfId="74"/>
    <cellStyle name="Comma" xfId="75"/>
    <cellStyle name="Comma [0]" xfId="76"/>
    <cellStyle name="强调文字颜色 1" xfId="77"/>
    <cellStyle name="强调文字颜色 2" xfId="78"/>
    <cellStyle name="强调文字颜色 3" xfId="79"/>
    <cellStyle name="强调文字颜色 4" xfId="80"/>
    <cellStyle name="强调文字颜色 5" xfId="81"/>
    <cellStyle name="强调文字颜色 6" xfId="82"/>
    <cellStyle name="适中" xfId="83"/>
    <cellStyle name="输出" xfId="84"/>
    <cellStyle name="输入" xfId="85"/>
    <cellStyle name="注释" xfId="86"/>
  </cellStyles>
  <dxfs count="2">
    <dxf>
      <font>
        <b val="0"/>
        <color indexed="10"/>
      </font>
    </dxf>
    <dxf>
      <font>
        <b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7"/>
  <sheetViews>
    <sheetView tabSelected="1" zoomScalePageLayoutView="0" workbookViewId="0" topLeftCell="A1">
      <selection activeCell="B7" sqref="B7"/>
    </sheetView>
  </sheetViews>
  <sheetFormatPr defaultColWidth="9.140625" defaultRowHeight="24.75" customHeight="1"/>
  <cols>
    <col min="1" max="1" width="4.421875" style="2" customWidth="1"/>
    <col min="2" max="2" width="82.8515625" style="2" customWidth="1"/>
    <col min="3" max="16384" width="9.00390625" style="2" customWidth="1"/>
  </cols>
  <sheetData>
    <row r="1" spans="1:2" ht="39.75" customHeight="1" thickBot="1">
      <c r="A1" s="273" t="s">
        <v>683</v>
      </c>
      <c r="B1" s="273"/>
    </row>
    <row r="2" spans="1:2" ht="24.75" customHeight="1">
      <c r="A2" s="3" t="s">
        <v>0</v>
      </c>
      <c r="B2" s="4" t="s">
        <v>684</v>
      </c>
    </row>
    <row r="3" spans="1:2" ht="24.75" customHeight="1">
      <c r="A3" s="5" t="s">
        <v>1</v>
      </c>
      <c r="B3" s="6" t="s">
        <v>685</v>
      </c>
    </row>
    <row r="4" spans="1:2" ht="24.75" customHeight="1">
      <c r="A4" s="5" t="s">
        <v>2</v>
      </c>
      <c r="B4" s="6" t="s">
        <v>686</v>
      </c>
    </row>
    <row r="5" spans="1:2" ht="24.75" customHeight="1">
      <c r="A5" s="5" t="s">
        <v>3</v>
      </c>
      <c r="B5" s="6" t="s">
        <v>687</v>
      </c>
    </row>
    <row r="6" spans="1:2" ht="24.75" customHeight="1">
      <c r="A6" s="5" t="s">
        <v>4</v>
      </c>
      <c r="B6" s="6" t="s">
        <v>688</v>
      </c>
    </row>
    <row r="7" spans="1:2" ht="24.75" customHeight="1">
      <c r="A7" s="5" t="s">
        <v>5</v>
      </c>
      <c r="B7" s="6" t="s">
        <v>689</v>
      </c>
    </row>
    <row r="8" spans="1:2" ht="24.75" customHeight="1">
      <c r="A8" s="5" t="s">
        <v>6</v>
      </c>
      <c r="B8" s="6" t="s">
        <v>690</v>
      </c>
    </row>
    <row r="9" spans="1:2" ht="24.75" customHeight="1">
      <c r="A9" s="5" t="s">
        <v>7</v>
      </c>
      <c r="B9" s="6" t="s">
        <v>691</v>
      </c>
    </row>
    <row r="10" spans="1:2" ht="24.75" customHeight="1">
      <c r="A10" s="5" t="s">
        <v>7</v>
      </c>
      <c r="B10" s="6" t="s">
        <v>692</v>
      </c>
    </row>
    <row r="11" spans="1:2" ht="24.75" customHeight="1">
      <c r="A11" s="5" t="s">
        <v>8</v>
      </c>
      <c r="B11" s="6" t="s">
        <v>693</v>
      </c>
    </row>
    <row r="12" spans="1:2" ht="24.75" customHeight="1">
      <c r="A12" s="5" t="s">
        <v>9</v>
      </c>
      <c r="B12" s="6" t="s">
        <v>694</v>
      </c>
    </row>
    <row r="13" spans="1:2" ht="24.75" customHeight="1">
      <c r="A13" s="5" t="s">
        <v>10</v>
      </c>
      <c r="B13" s="6" t="s">
        <v>695</v>
      </c>
    </row>
    <row r="14" spans="1:2" ht="24.75" customHeight="1">
      <c r="A14" s="5" t="s">
        <v>11</v>
      </c>
      <c r="B14" s="6" t="s">
        <v>696</v>
      </c>
    </row>
    <row r="15" spans="1:2" ht="24.75" customHeight="1">
      <c r="A15" s="5" t="s">
        <v>12</v>
      </c>
      <c r="B15" s="6" t="s">
        <v>697</v>
      </c>
    </row>
    <row r="16" spans="1:2" ht="24.75" customHeight="1">
      <c r="A16" s="5" t="s">
        <v>13</v>
      </c>
      <c r="B16" s="6" t="s">
        <v>698</v>
      </c>
    </row>
    <row r="17" spans="1:2" ht="24.75" customHeight="1">
      <c r="A17" s="5" t="s">
        <v>14</v>
      </c>
      <c r="B17" s="6" t="s">
        <v>699</v>
      </c>
    </row>
    <row r="18" spans="1:2" ht="24.75" customHeight="1">
      <c r="A18" s="5" t="s">
        <v>15</v>
      </c>
      <c r="B18" s="6" t="s">
        <v>700</v>
      </c>
    </row>
    <row r="19" spans="1:2" ht="24.75" customHeight="1">
      <c r="A19" s="5" t="s">
        <v>16</v>
      </c>
      <c r="B19" s="6" t="s">
        <v>701</v>
      </c>
    </row>
    <row r="20" spans="1:2" ht="24.75" customHeight="1">
      <c r="A20" s="5" t="s">
        <v>16</v>
      </c>
      <c r="B20" s="6" t="s">
        <v>702</v>
      </c>
    </row>
    <row r="21" spans="1:2" ht="24.75" customHeight="1">
      <c r="A21" s="5" t="s">
        <v>17</v>
      </c>
      <c r="B21" s="6" t="s">
        <v>703</v>
      </c>
    </row>
    <row r="22" spans="1:2" ht="24.75" customHeight="1">
      <c r="A22" s="5" t="s">
        <v>18</v>
      </c>
      <c r="B22" s="6" t="s">
        <v>704</v>
      </c>
    </row>
    <row r="23" spans="1:2" ht="24.75" customHeight="1">
      <c r="A23" s="5" t="s">
        <v>19</v>
      </c>
      <c r="B23" s="6" t="s">
        <v>705</v>
      </c>
    </row>
    <row r="24" spans="1:2" ht="24.75" customHeight="1">
      <c r="A24" s="5" t="s">
        <v>20</v>
      </c>
      <c r="B24" s="6" t="s">
        <v>706</v>
      </c>
    </row>
    <row r="25" spans="1:2" ht="24.75" customHeight="1">
      <c r="A25" s="5" t="s">
        <v>21</v>
      </c>
      <c r="B25" s="6" t="s">
        <v>707</v>
      </c>
    </row>
    <row r="26" spans="1:2" ht="24.75" customHeight="1">
      <c r="A26" s="5" t="s">
        <v>22</v>
      </c>
      <c r="B26" s="6" t="s">
        <v>708</v>
      </c>
    </row>
    <row r="27" spans="1:2" ht="24.75" customHeight="1" thickBot="1">
      <c r="A27" s="7" t="s">
        <v>23</v>
      </c>
      <c r="B27" s="8" t="s">
        <v>709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7">
      <selection activeCell="F13" sqref="F13"/>
    </sheetView>
  </sheetViews>
  <sheetFormatPr defaultColWidth="9.140625" defaultRowHeight="15"/>
  <cols>
    <col min="1" max="1" width="30.421875" style="0" customWidth="1"/>
    <col min="2" max="4" width="18.8515625" style="0" customWidth="1"/>
  </cols>
  <sheetData>
    <row r="1" spans="1:4" ht="21" customHeight="1">
      <c r="A1" s="75" t="s">
        <v>436</v>
      </c>
      <c r="B1" s="76"/>
      <c r="C1" s="76"/>
      <c r="D1" s="76"/>
    </row>
    <row r="2" spans="1:4" s="216" customFormat="1" ht="27" customHeight="1">
      <c r="A2" s="278" t="s">
        <v>767</v>
      </c>
      <c r="B2" s="278"/>
      <c r="C2" s="278"/>
      <c r="D2" s="278"/>
    </row>
    <row r="3" spans="1:4" s="216" customFormat="1" ht="22.5" customHeight="1">
      <c r="A3" s="279" t="s">
        <v>424</v>
      </c>
      <c r="B3" s="279"/>
      <c r="C3" s="279"/>
      <c r="D3" s="279"/>
    </row>
    <row r="4" spans="1:4" s="216" customFormat="1" ht="48" customHeight="1">
      <c r="A4" s="217" t="s">
        <v>375</v>
      </c>
      <c r="B4" s="256" t="s">
        <v>768</v>
      </c>
      <c r="C4" s="256" t="s">
        <v>769</v>
      </c>
      <c r="D4" s="256" t="s">
        <v>770</v>
      </c>
    </row>
    <row r="5" spans="1:4" s="216" customFormat="1" ht="24" customHeight="1">
      <c r="A5" s="218" t="s">
        <v>433</v>
      </c>
      <c r="B5" s="257">
        <f>SUM(B6:B8)</f>
        <v>2584.66</v>
      </c>
      <c r="C5" s="257">
        <f>SUM(C6:C8)</f>
        <v>2620.5699999999997</v>
      </c>
      <c r="D5" s="259">
        <f>ROUND(B5/C5*100,1)</f>
        <v>98.6</v>
      </c>
    </row>
    <row r="6" spans="1:4" s="216" customFormat="1" ht="32.25" customHeight="1">
      <c r="A6" s="219" t="s">
        <v>434</v>
      </c>
      <c r="B6" s="257">
        <v>177.3</v>
      </c>
      <c r="C6" s="257">
        <v>226.8</v>
      </c>
      <c r="D6" s="259">
        <f>ROUND(B6/C6*100,1)</f>
        <v>78.2</v>
      </c>
    </row>
    <row r="7" spans="1:4" s="216" customFormat="1" ht="32.25" customHeight="1">
      <c r="A7" s="219" t="s">
        <v>435</v>
      </c>
      <c r="B7" s="257">
        <v>588.8</v>
      </c>
      <c r="C7" s="257">
        <v>652.76</v>
      </c>
      <c r="D7" s="259">
        <f>ROUND(B7/C7*100,1)</f>
        <v>90.2</v>
      </c>
    </row>
    <row r="8" spans="1:4" s="216" customFormat="1" ht="32.25" customHeight="1">
      <c r="A8" s="219" t="s">
        <v>678</v>
      </c>
      <c r="B8" s="257">
        <f>B9+B10</f>
        <v>1818.56</v>
      </c>
      <c r="C8" s="257">
        <v>1741.01</v>
      </c>
      <c r="D8" s="259">
        <f>ROUND(B8/C8*100,1)</f>
        <v>104.5</v>
      </c>
    </row>
    <row r="9" spans="1:4" s="216" customFormat="1" ht="32.25" customHeight="1">
      <c r="A9" s="220" t="s">
        <v>679</v>
      </c>
      <c r="B9" s="258">
        <v>1220.56</v>
      </c>
      <c r="C9" s="258">
        <v>1221.0100000000002</v>
      </c>
      <c r="D9" s="259">
        <f>ROUND(B9/C9*100,2)</f>
        <v>99.96</v>
      </c>
    </row>
    <row r="10" spans="1:4" s="216" customFormat="1" ht="32.25" customHeight="1">
      <c r="A10" s="220" t="s">
        <v>680</v>
      </c>
      <c r="B10" s="258">
        <v>598</v>
      </c>
      <c r="C10" s="258">
        <v>520</v>
      </c>
      <c r="D10" s="259">
        <f>ROUND(B10/C10*100,1)</f>
        <v>115</v>
      </c>
    </row>
    <row r="11" s="216" customFormat="1" ht="13.5"/>
    <row r="12" s="216" customFormat="1" ht="15" customHeight="1">
      <c r="A12" s="77" t="s">
        <v>681</v>
      </c>
    </row>
    <row r="13" spans="1:4" s="216" customFormat="1" ht="114" customHeight="1">
      <c r="A13" s="280" t="s">
        <v>682</v>
      </c>
      <c r="B13" s="280"/>
      <c r="C13" s="280"/>
      <c r="D13" s="280"/>
    </row>
    <row r="14" spans="1:4" s="216" customFormat="1" ht="89.25" customHeight="1">
      <c r="A14" s="281" t="s">
        <v>817</v>
      </c>
      <c r="B14" s="281"/>
      <c r="C14" s="281"/>
      <c r="D14" s="281"/>
    </row>
    <row r="15" spans="1:4" ht="12" customHeight="1">
      <c r="A15" s="78"/>
      <c r="B15" s="78"/>
      <c r="C15" s="78"/>
      <c r="D15" s="78"/>
    </row>
    <row r="16" spans="1:4" ht="13.5">
      <c r="A16" s="79"/>
      <c r="B16" s="79"/>
      <c r="C16" s="79"/>
      <c r="D16" s="79"/>
    </row>
    <row r="17" spans="1:4" ht="13.5">
      <c r="A17" s="79"/>
      <c r="B17" s="79"/>
      <c r="C17" s="79"/>
      <c r="D17" s="79"/>
    </row>
  </sheetData>
  <sheetProtection/>
  <mergeCells count="4">
    <mergeCell ref="A2:D2"/>
    <mergeCell ref="A3:D3"/>
    <mergeCell ref="A13:D13"/>
    <mergeCell ref="A14:D14"/>
  </mergeCells>
  <printOptions/>
  <pageMargins left="0.7" right="0.7" top="0.75" bottom="0.75" header="0.3" footer="0.3"/>
  <pageSetup horizontalDpi="600" verticalDpi="600" orientation="portrait" paperSize="9" r:id="rId1"/>
  <ignoredErrors>
    <ignoredError sqref="D9" formula="1"/>
    <ignoredError sqref="C5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3">
      <selection activeCell="D34" sqref="D34"/>
    </sheetView>
  </sheetViews>
  <sheetFormatPr defaultColWidth="7.8515625" defaultRowHeight="15"/>
  <cols>
    <col min="1" max="1" width="44.7109375" style="1" customWidth="1"/>
    <col min="2" max="2" width="12.421875" style="1" customWidth="1"/>
    <col min="3" max="3" width="11.421875" style="1" customWidth="1"/>
    <col min="4" max="4" width="16.421875" style="14" customWidth="1"/>
    <col min="5" max="16384" width="7.8515625" style="81" customWidth="1"/>
  </cols>
  <sheetData>
    <row r="1" ht="17.25" customHeight="1">
      <c r="A1" s="153" t="s">
        <v>548</v>
      </c>
    </row>
    <row r="2" spans="1:4" ht="30" customHeight="1">
      <c r="A2" s="282" t="s">
        <v>771</v>
      </c>
      <c r="B2" s="282"/>
      <c r="C2" s="282"/>
      <c r="D2" s="282"/>
    </row>
    <row r="3" spans="1:4" s="85" customFormat="1" ht="18" customHeight="1">
      <c r="A3" s="82"/>
      <c r="B3" s="83"/>
      <c r="C3" s="83"/>
      <c r="D3" s="84" t="s">
        <v>374</v>
      </c>
    </row>
    <row r="4" spans="1:4" s="85" customFormat="1" ht="35.25" customHeight="1">
      <c r="A4" s="86" t="s">
        <v>437</v>
      </c>
      <c r="B4" s="87" t="s">
        <v>27</v>
      </c>
      <c r="C4" s="88" t="s">
        <v>28</v>
      </c>
      <c r="D4" s="89" t="s">
        <v>29</v>
      </c>
    </row>
    <row r="5" spans="1:4" s="85" customFormat="1" ht="30" customHeight="1">
      <c r="A5" s="90" t="s">
        <v>438</v>
      </c>
      <c r="B5" s="91">
        <v>614500</v>
      </c>
      <c r="C5" s="91">
        <v>516500</v>
      </c>
      <c r="D5" s="89">
        <f>ROUND(B5/C5*100,1)</f>
        <v>119</v>
      </c>
    </row>
    <row r="6" spans="1:4" s="95" customFormat="1" ht="21.75" customHeight="1">
      <c r="A6" s="92" t="s">
        <v>439</v>
      </c>
      <c r="B6" s="93">
        <v>614500</v>
      </c>
      <c r="C6" s="93">
        <v>516500</v>
      </c>
      <c r="D6" s="94">
        <f>ROUND(B6/C6*100,1)</f>
        <v>119</v>
      </c>
    </row>
    <row r="7" spans="1:4" s="98" customFormat="1" ht="21.75" customHeight="1">
      <c r="A7" s="96" t="s">
        <v>440</v>
      </c>
      <c r="B7" s="97"/>
      <c r="C7" s="97"/>
      <c r="D7" s="94"/>
    </row>
    <row r="8" spans="1:4" s="98" customFormat="1" ht="21.75" customHeight="1">
      <c r="A8" s="96" t="s">
        <v>441</v>
      </c>
      <c r="B8" s="97"/>
      <c r="C8" s="97"/>
      <c r="D8" s="94"/>
    </row>
    <row r="9" spans="1:4" s="98" customFormat="1" ht="21.75" customHeight="1">
      <c r="A9" s="96" t="s">
        <v>442</v>
      </c>
      <c r="B9" s="99">
        <v>3000</v>
      </c>
      <c r="C9" s="99">
        <v>3000</v>
      </c>
      <c r="D9" s="94">
        <f aca="true" t="shared" si="0" ref="D9:D22">ROUND(B9/C9*100,1)</f>
        <v>100</v>
      </c>
    </row>
    <row r="10" spans="1:4" s="98" customFormat="1" ht="21.75" customHeight="1">
      <c r="A10" s="96" t="s">
        <v>443</v>
      </c>
      <c r="B10" s="99">
        <v>1200</v>
      </c>
      <c r="C10" s="99">
        <v>1200</v>
      </c>
      <c r="D10" s="94">
        <f t="shared" si="0"/>
        <v>100</v>
      </c>
    </row>
    <row r="11" spans="1:4" s="98" customFormat="1" ht="21.75" customHeight="1">
      <c r="A11" s="96" t="s">
        <v>444</v>
      </c>
      <c r="B11" s="100">
        <v>595800</v>
      </c>
      <c r="C11" s="100">
        <v>495800</v>
      </c>
      <c r="D11" s="94">
        <f t="shared" si="0"/>
        <v>120.2</v>
      </c>
    </row>
    <row r="12" spans="1:4" s="98" customFormat="1" ht="21.75" customHeight="1">
      <c r="A12" s="96" t="s">
        <v>445</v>
      </c>
      <c r="B12" s="99"/>
      <c r="C12" s="99"/>
      <c r="D12" s="94"/>
    </row>
    <row r="13" spans="1:4" s="98" customFormat="1" ht="21.75" customHeight="1">
      <c r="A13" s="96" t="s">
        <v>446</v>
      </c>
      <c r="B13" s="99">
        <v>3000</v>
      </c>
      <c r="C13" s="99">
        <v>3000</v>
      </c>
      <c r="D13" s="94">
        <f t="shared" si="0"/>
        <v>100</v>
      </c>
    </row>
    <row r="14" spans="1:4" s="98" customFormat="1" ht="21.75" customHeight="1">
      <c r="A14" s="101" t="s">
        <v>447</v>
      </c>
      <c r="B14" s="100">
        <v>1450</v>
      </c>
      <c r="C14" s="100">
        <v>1450</v>
      </c>
      <c r="D14" s="94">
        <f t="shared" si="0"/>
        <v>100</v>
      </c>
    </row>
    <row r="15" spans="1:4" s="98" customFormat="1" ht="21.75" customHeight="1">
      <c r="A15" s="101" t="s">
        <v>448</v>
      </c>
      <c r="B15" s="100">
        <v>1550</v>
      </c>
      <c r="C15" s="100">
        <v>1550</v>
      </c>
      <c r="D15" s="94">
        <f t="shared" si="0"/>
        <v>100</v>
      </c>
    </row>
    <row r="16" spans="1:4" s="98" customFormat="1" ht="21.75" customHeight="1">
      <c r="A16" s="96" t="s">
        <v>449</v>
      </c>
      <c r="B16" s="100">
        <v>10000</v>
      </c>
      <c r="C16" s="100">
        <v>12000</v>
      </c>
      <c r="D16" s="94">
        <f t="shared" si="0"/>
        <v>83.3</v>
      </c>
    </row>
    <row r="17" spans="1:4" s="95" customFormat="1" ht="21.75" customHeight="1">
      <c r="A17" s="96" t="s">
        <v>450</v>
      </c>
      <c r="B17" s="99"/>
      <c r="C17" s="99"/>
      <c r="D17" s="94"/>
    </row>
    <row r="18" spans="1:4" s="95" customFormat="1" ht="21.75" customHeight="1">
      <c r="A18" s="96" t="s">
        <v>451</v>
      </c>
      <c r="B18" s="99"/>
      <c r="C18" s="99"/>
      <c r="D18" s="94"/>
    </row>
    <row r="19" spans="1:4" s="95" customFormat="1" ht="21.75" customHeight="1">
      <c r="A19" s="96" t="s">
        <v>452</v>
      </c>
      <c r="B19" s="100">
        <v>1500</v>
      </c>
      <c r="C19" s="100">
        <v>1500</v>
      </c>
      <c r="D19" s="94">
        <f t="shared" si="0"/>
        <v>100</v>
      </c>
    </row>
    <row r="20" spans="1:4" s="95" customFormat="1" ht="21.75" customHeight="1">
      <c r="A20" s="96" t="s">
        <v>453</v>
      </c>
      <c r="B20" s="99"/>
      <c r="C20" s="99"/>
      <c r="D20" s="94"/>
    </row>
    <row r="21" spans="1:4" ht="21.75" customHeight="1">
      <c r="A21" s="96" t="s">
        <v>454</v>
      </c>
      <c r="B21" s="99"/>
      <c r="C21" s="99"/>
      <c r="D21" s="94"/>
    </row>
    <row r="22" spans="1:4" ht="21.75" customHeight="1">
      <c r="A22" s="86" t="s">
        <v>455</v>
      </c>
      <c r="B22" s="91">
        <v>614500</v>
      </c>
      <c r="C22" s="91">
        <v>516500</v>
      </c>
      <c r="D22" s="89">
        <f t="shared" si="0"/>
        <v>119</v>
      </c>
    </row>
    <row r="23" spans="1:4" ht="21.75" customHeight="1">
      <c r="A23" s="102" t="s">
        <v>456</v>
      </c>
      <c r="B23" s="99"/>
      <c r="C23" s="99"/>
      <c r="D23" s="94"/>
    </row>
    <row r="24" spans="1:4" ht="21.75" customHeight="1">
      <c r="A24" s="102" t="s">
        <v>457</v>
      </c>
      <c r="B24" s="99"/>
      <c r="C24" s="102"/>
      <c r="D24" s="89"/>
    </row>
    <row r="25" spans="1:4" ht="21.75" customHeight="1">
      <c r="A25" s="92" t="s">
        <v>458</v>
      </c>
      <c r="B25" s="99"/>
      <c r="C25" s="99"/>
      <c r="D25" s="94"/>
    </row>
    <row r="26" spans="1:4" ht="21.75" customHeight="1">
      <c r="A26" s="92" t="s">
        <v>459</v>
      </c>
      <c r="B26" s="99"/>
      <c r="C26" s="99"/>
      <c r="D26" s="94"/>
    </row>
    <row r="27" spans="1:4" ht="21.75" customHeight="1">
      <c r="A27" s="92" t="s">
        <v>460</v>
      </c>
      <c r="B27" s="99"/>
      <c r="C27" s="99"/>
      <c r="D27" s="94"/>
    </row>
    <row r="28" spans="1:4" ht="21.75" customHeight="1">
      <c r="A28" s="99" t="s">
        <v>461</v>
      </c>
      <c r="B28" s="99"/>
      <c r="C28" s="99"/>
      <c r="D28" s="94"/>
    </row>
    <row r="29" spans="1:4" ht="21.75" customHeight="1">
      <c r="A29" s="99" t="s">
        <v>462</v>
      </c>
      <c r="B29" s="99"/>
      <c r="C29" s="99">
        <v>262000</v>
      </c>
      <c r="D29" s="94"/>
    </row>
    <row r="30" spans="1:4" ht="21.75" customHeight="1">
      <c r="A30" s="86" t="s">
        <v>463</v>
      </c>
      <c r="B30" s="91">
        <v>614500</v>
      </c>
      <c r="C30" s="102">
        <f>C22+C29</f>
        <v>778500</v>
      </c>
      <c r="D30" s="89">
        <f>ROUND(B30/C30*100,1)</f>
        <v>78.9</v>
      </c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7">
      <selection activeCell="H20" sqref="H20"/>
    </sheetView>
  </sheetViews>
  <sheetFormatPr defaultColWidth="7.8515625" defaultRowHeight="15"/>
  <cols>
    <col min="1" max="1" width="31.28125" style="1" customWidth="1"/>
    <col min="2" max="2" width="16.421875" style="1" customWidth="1"/>
    <col min="3" max="3" width="16.00390625" style="1" customWidth="1"/>
    <col min="4" max="4" width="15.421875" style="14" customWidth="1"/>
    <col min="5" max="16384" width="7.8515625" style="81" customWidth="1"/>
  </cols>
  <sheetData>
    <row r="1" ht="26.25" customHeight="1">
      <c r="A1" s="153" t="s">
        <v>549</v>
      </c>
    </row>
    <row r="2" spans="1:4" ht="33" customHeight="1">
      <c r="A2" s="283" t="s">
        <v>772</v>
      </c>
      <c r="B2" s="283"/>
      <c r="C2" s="283"/>
      <c r="D2" s="283"/>
    </row>
    <row r="3" spans="1:5" s="85" customFormat="1" ht="20.25" customHeight="1">
      <c r="A3" s="82"/>
      <c r="B3" s="83"/>
      <c r="C3" s="83"/>
      <c r="D3" s="103" t="s">
        <v>374</v>
      </c>
      <c r="E3" s="104"/>
    </row>
    <row r="4" spans="1:4" s="85" customFormat="1" ht="48.75" customHeight="1">
      <c r="A4" s="105" t="s">
        <v>437</v>
      </c>
      <c r="B4" s="105" t="s">
        <v>483</v>
      </c>
      <c r="C4" s="106" t="s">
        <v>484</v>
      </c>
      <c r="D4" s="89" t="s">
        <v>73</v>
      </c>
    </row>
    <row r="5" spans="1:4" s="85" customFormat="1" ht="18" customHeight="1">
      <c r="A5" s="99" t="s">
        <v>464</v>
      </c>
      <c r="B5" s="99"/>
      <c r="C5" s="99"/>
      <c r="D5" s="107"/>
    </row>
    <row r="6" spans="1:4" s="95" customFormat="1" ht="18" customHeight="1">
      <c r="A6" s="99" t="s">
        <v>465</v>
      </c>
      <c r="B6" s="99"/>
      <c r="C6" s="99"/>
      <c r="D6" s="107"/>
    </row>
    <row r="7" spans="1:4" s="98" customFormat="1" ht="18" customHeight="1">
      <c r="A7" s="99" t="s">
        <v>466</v>
      </c>
      <c r="B7" s="99"/>
      <c r="C7" s="99"/>
      <c r="D7" s="107"/>
    </row>
    <row r="8" spans="1:4" s="98" customFormat="1" ht="18" customHeight="1">
      <c r="A8" s="99" t="s">
        <v>467</v>
      </c>
      <c r="B8" s="99">
        <v>453800</v>
      </c>
      <c r="C8" s="99">
        <v>620300</v>
      </c>
      <c r="D8" s="107">
        <f>B8/C8*100</f>
        <v>73.1581492826052</v>
      </c>
    </row>
    <row r="9" spans="1:4" ht="18" customHeight="1">
      <c r="A9" s="99" t="s">
        <v>468</v>
      </c>
      <c r="B9" s="99"/>
      <c r="C9" s="99"/>
      <c r="D9" s="107"/>
    </row>
    <row r="10" spans="1:4" ht="18" customHeight="1">
      <c r="A10" s="99" t="s">
        <v>469</v>
      </c>
      <c r="B10" s="99"/>
      <c r="C10" s="99"/>
      <c r="D10" s="107"/>
    </row>
    <row r="11" spans="1:4" ht="18" customHeight="1">
      <c r="A11" s="99" t="s">
        <v>470</v>
      </c>
      <c r="B11" s="99"/>
      <c r="C11" s="99"/>
      <c r="D11" s="107"/>
    </row>
    <row r="12" spans="1:4" ht="18" customHeight="1">
      <c r="A12" s="99" t="s">
        <v>471</v>
      </c>
      <c r="B12" s="99"/>
      <c r="C12" s="99"/>
      <c r="D12" s="107"/>
    </row>
    <row r="13" spans="1:4" ht="18" customHeight="1">
      <c r="A13" s="99" t="s">
        <v>472</v>
      </c>
      <c r="B13" s="99">
        <v>3000</v>
      </c>
      <c r="C13" s="99">
        <v>3000</v>
      </c>
      <c r="D13" s="107">
        <f>B13/C13*100</f>
        <v>100</v>
      </c>
    </row>
    <row r="14" spans="1:4" ht="18" customHeight="1">
      <c r="A14" s="99" t="s">
        <v>473</v>
      </c>
      <c r="B14" s="99">
        <v>37400</v>
      </c>
      <c r="C14" s="99">
        <v>25000</v>
      </c>
      <c r="D14" s="107">
        <f>B14/C14*100</f>
        <v>149.6</v>
      </c>
    </row>
    <row r="15" spans="1:4" ht="18" customHeight="1">
      <c r="A15" s="99" t="s">
        <v>474</v>
      </c>
      <c r="B15" s="99">
        <v>300</v>
      </c>
      <c r="C15" s="99">
        <v>200</v>
      </c>
      <c r="D15" s="107">
        <f>B15/C15*100</f>
        <v>150</v>
      </c>
    </row>
    <row r="16" spans="1:4" s="109" customFormat="1" ht="18" customHeight="1">
      <c r="A16" s="86" t="s">
        <v>475</v>
      </c>
      <c r="B16" s="102">
        <f>SUM(B5:B15)</f>
        <v>494500</v>
      </c>
      <c r="C16" s="102">
        <f>SUM(C5:C15)</f>
        <v>648500</v>
      </c>
      <c r="D16" s="108">
        <f>B16/C16*100</f>
        <v>76.25289128758675</v>
      </c>
    </row>
    <row r="17" spans="1:4" ht="18" customHeight="1">
      <c r="A17" s="102" t="s">
        <v>476</v>
      </c>
      <c r="B17" s="99"/>
      <c r="C17" s="99"/>
      <c r="D17" s="107"/>
    </row>
    <row r="18" spans="1:4" ht="21" customHeight="1">
      <c r="A18" s="102" t="s">
        <v>78</v>
      </c>
      <c r="B18" s="102">
        <f>SUM(B19:B23)</f>
        <v>120000</v>
      </c>
      <c r="C18" s="102">
        <f>SUM(C19:C23)</f>
        <v>130000</v>
      </c>
      <c r="D18" s="107">
        <f>B18/C18*100</f>
        <v>92.3076923076923</v>
      </c>
    </row>
    <row r="19" spans="1:4" ht="21.75" customHeight="1">
      <c r="A19" s="110" t="s">
        <v>477</v>
      </c>
      <c r="B19" s="99"/>
      <c r="C19" s="99"/>
      <c r="D19" s="107"/>
    </row>
    <row r="20" spans="1:4" s="109" customFormat="1" ht="21.75" customHeight="1">
      <c r="A20" s="110" t="s">
        <v>478</v>
      </c>
      <c r="B20" s="99"/>
      <c r="C20" s="99"/>
      <c r="D20" s="107"/>
    </row>
    <row r="21" spans="1:4" s="109" customFormat="1" ht="21" customHeight="1">
      <c r="A21" s="110" t="s">
        <v>479</v>
      </c>
      <c r="B21" s="99">
        <v>120000</v>
      </c>
      <c r="C21" s="99">
        <v>130000</v>
      </c>
      <c r="D21" s="107">
        <f>B21/C21*100</f>
        <v>92.3076923076923</v>
      </c>
    </row>
    <row r="22" spans="1:4" ht="18" customHeight="1">
      <c r="A22" s="110" t="s">
        <v>480</v>
      </c>
      <c r="B22" s="99"/>
      <c r="C22" s="99"/>
      <c r="D22" s="107"/>
    </row>
    <row r="23" spans="1:4" s="109" customFormat="1" ht="21" customHeight="1">
      <c r="A23" s="110" t="s">
        <v>481</v>
      </c>
      <c r="B23" s="99"/>
      <c r="C23" s="99"/>
      <c r="D23" s="107"/>
    </row>
    <row r="24" spans="1:4" ht="18.75" customHeight="1">
      <c r="A24" s="86" t="s">
        <v>482</v>
      </c>
      <c r="B24" s="102">
        <f>B16+B17+B18</f>
        <v>614500</v>
      </c>
      <c r="C24" s="102">
        <f>C16+C17+C18</f>
        <v>778500</v>
      </c>
      <c r="D24" s="108">
        <f>B24/C24*100</f>
        <v>78.93384714193962</v>
      </c>
    </row>
    <row r="25" spans="1:4" s="109" customFormat="1" ht="18" customHeight="1">
      <c r="A25" s="1"/>
      <c r="B25" s="1"/>
      <c r="C25" s="1"/>
      <c r="D25" s="14"/>
    </row>
    <row r="26" ht="18" customHeight="1"/>
    <row r="27" ht="18" customHeight="1"/>
    <row r="28" spans="1:4" s="109" customFormat="1" ht="18" customHeight="1">
      <c r="A28" s="1"/>
      <c r="B28" s="1"/>
      <c r="C28" s="1"/>
      <c r="D28" s="14"/>
    </row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spans="1:4" s="109" customFormat="1" ht="18" customHeight="1">
      <c r="A36" s="1"/>
      <c r="B36" s="1"/>
      <c r="C36" s="1"/>
      <c r="D36" s="14"/>
    </row>
    <row r="37" spans="1:4" s="109" customFormat="1" ht="18" customHeight="1">
      <c r="A37" s="1"/>
      <c r="B37" s="1"/>
      <c r="C37" s="1"/>
      <c r="D37" s="14"/>
    </row>
    <row r="38" spans="1:4" s="109" customFormat="1" ht="18" customHeight="1">
      <c r="A38" s="1"/>
      <c r="B38" s="1"/>
      <c r="C38" s="1"/>
      <c r="D38" s="14"/>
    </row>
    <row r="39" ht="18" customHeight="1"/>
    <row r="40" ht="18" customHeight="1"/>
    <row r="41" ht="18" customHeight="1"/>
    <row r="42" ht="18" customHeight="1"/>
    <row r="43" ht="21.75" customHeight="1"/>
  </sheetData>
  <sheetProtection/>
  <mergeCells count="1">
    <mergeCell ref="A2:D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E31" sqref="E31"/>
    </sheetView>
  </sheetViews>
  <sheetFormatPr defaultColWidth="7.8515625" defaultRowHeight="15"/>
  <cols>
    <col min="1" max="1" width="44.7109375" style="1" customWidth="1"/>
    <col min="2" max="2" width="12.421875" style="1" customWidth="1"/>
    <col min="3" max="3" width="11.421875" style="1" customWidth="1"/>
    <col min="4" max="4" width="16.421875" style="14" customWidth="1"/>
    <col min="5" max="16384" width="7.8515625" style="81" customWidth="1"/>
  </cols>
  <sheetData>
    <row r="1" ht="17.25" customHeight="1">
      <c r="A1" s="153" t="s">
        <v>550</v>
      </c>
    </row>
    <row r="2" spans="1:4" ht="30" customHeight="1">
      <c r="A2" s="282" t="s">
        <v>773</v>
      </c>
      <c r="B2" s="282"/>
      <c r="C2" s="282"/>
      <c r="D2" s="282"/>
    </row>
    <row r="3" spans="1:4" s="85" customFormat="1" ht="18" customHeight="1">
      <c r="A3" s="82"/>
      <c r="B3" s="83"/>
      <c r="C3" s="83"/>
      <c r="D3" s="84" t="s">
        <v>374</v>
      </c>
    </row>
    <row r="4" spans="1:4" s="85" customFormat="1" ht="35.25" customHeight="1">
      <c r="A4" s="86" t="s">
        <v>437</v>
      </c>
      <c r="B4" s="87" t="s">
        <v>27</v>
      </c>
      <c r="C4" s="88" t="s">
        <v>28</v>
      </c>
      <c r="D4" s="89" t="s">
        <v>29</v>
      </c>
    </row>
    <row r="5" spans="1:4" s="85" customFormat="1" ht="30" customHeight="1">
      <c r="A5" s="90" t="s">
        <v>438</v>
      </c>
      <c r="B5" s="91">
        <v>614500</v>
      </c>
      <c r="C5" s="91">
        <v>516500</v>
      </c>
      <c r="D5" s="89">
        <f>ROUND(B5/C5*100,1)</f>
        <v>119</v>
      </c>
    </row>
    <row r="6" spans="1:4" s="95" customFormat="1" ht="21.75" customHeight="1">
      <c r="A6" s="92" t="s">
        <v>439</v>
      </c>
      <c r="B6" s="93">
        <v>614500</v>
      </c>
      <c r="C6" s="93">
        <v>516500</v>
      </c>
      <c r="D6" s="94">
        <f>ROUND(B6/C6*100,1)</f>
        <v>119</v>
      </c>
    </row>
    <row r="7" spans="1:4" s="98" customFormat="1" ht="21.75" customHeight="1">
      <c r="A7" s="96" t="s">
        <v>440</v>
      </c>
      <c r="B7" s="97"/>
      <c r="C7" s="97"/>
      <c r="D7" s="94"/>
    </row>
    <row r="8" spans="1:4" s="98" customFormat="1" ht="21.75" customHeight="1">
      <c r="A8" s="96" t="s">
        <v>441</v>
      </c>
      <c r="B8" s="97"/>
      <c r="C8" s="97"/>
      <c r="D8" s="94"/>
    </row>
    <row r="9" spans="1:4" s="98" customFormat="1" ht="21.75" customHeight="1">
      <c r="A9" s="96" t="s">
        <v>442</v>
      </c>
      <c r="B9" s="99">
        <v>3000</v>
      </c>
      <c r="C9" s="99">
        <v>3000</v>
      </c>
      <c r="D9" s="94">
        <f aca="true" t="shared" si="0" ref="D9:D22">ROUND(B9/C9*100,1)</f>
        <v>100</v>
      </c>
    </row>
    <row r="10" spans="1:4" s="98" customFormat="1" ht="21.75" customHeight="1">
      <c r="A10" s="96" t="s">
        <v>443</v>
      </c>
      <c r="B10" s="99">
        <v>1200</v>
      </c>
      <c r="C10" s="99">
        <v>1200</v>
      </c>
      <c r="D10" s="94">
        <f t="shared" si="0"/>
        <v>100</v>
      </c>
    </row>
    <row r="11" spans="1:4" s="98" customFormat="1" ht="21.75" customHeight="1">
      <c r="A11" s="96" t="s">
        <v>444</v>
      </c>
      <c r="B11" s="100">
        <v>595800</v>
      </c>
      <c r="C11" s="100">
        <v>495800</v>
      </c>
      <c r="D11" s="94">
        <f t="shared" si="0"/>
        <v>120.2</v>
      </c>
    </row>
    <row r="12" spans="1:4" s="98" customFormat="1" ht="21.75" customHeight="1">
      <c r="A12" s="96" t="s">
        <v>445</v>
      </c>
      <c r="B12" s="99"/>
      <c r="C12" s="99"/>
      <c r="D12" s="94"/>
    </row>
    <row r="13" spans="1:4" s="98" customFormat="1" ht="21.75" customHeight="1">
      <c r="A13" s="96" t="s">
        <v>446</v>
      </c>
      <c r="B13" s="99">
        <v>3000</v>
      </c>
      <c r="C13" s="99">
        <v>3000</v>
      </c>
      <c r="D13" s="94">
        <f t="shared" si="0"/>
        <v>100</v>
      </c>
    </row>
    <row r="14" spans="1:4" s="98" customFormat="1" ht="21.75" customHeight="1">
      <c r="A14" s="101" t="s">
        <v>447</v>
      </c>
      <c r="B14" s="100">
        <v>1450</v>
      </c>
      <c r="C14" s="100">
        <v>1450</v>
      </c>
      <c r="D14" s="94">
        <f t="shared" si="0"/>
        <v>100</v>
      </c>
    </row>
    <row r="15" spans="1:4" s="98" customFormat="1" ht="21.75" customHeight="1">
      <c r="A15" s="101" t="s">
        <v>448</v>
      </c>
      <c r="B15" s="100">
        <v>1550</v>
      </c>
      <c r="C15" s="100">
        <v>1550</v>
      </c>
      <c r="D15" s="94">
        <f t="shared" si="0"/>
        <v>100</v>
      </c>
    </row>
    <row r="16" spans="1:4" s="98" customFormat="1" ht="21.75" customHeight="1">
      <c r="A16" s="96" t="s">
        <v>449</v>
      </c>
      <c r="B16" s="100">
        <v>10000</v>
      </c>
      <c r="C16" s="100">
        <v>12000</v>
      </c>
      <c r="D16" s="94">
        <f t="shared" si="0"/>
        <v>83.3</v>
      </c>
    </row>
    <row r="17" spans="1:4" s="95" customFormat="1" ht="21.75" customHeight="1">
      <c r="A17" s="96" t="s">
        <v>450</v>
      </c>
      <c r="B17" s="99"/>
      <c r="C17" s="99"/>
      <c r="D17" s="94"/>
    </row>
    <row r="18" spans="1:4" s="95" customFormat="1" ht="21.75" customHeight="1">
      <c r="A18" s="96" t="s">
        <v>451</v>
      </c>
      <c r="B18" s="99"/>
      <c r="C18" s="99"/>
      <c r="D18" s="94"/>
    </row>
    <row r="19" spans="1:4" s="95" customFormat="1" ht="21.75" customHeight="1">
      <c r="A19" s="96" t="s">
        <v>452</v>
      </c>
      <c r="B19" s="100">
        <v>1500</v>
      </c>
      <c r="C19" s="100">
        <v>1500</v>
      </c>
      <c r="D19" s="94">
        <f t="shared" si="0"/>
        <v>100</v>
      </c>
    </row>
    <row r="20" spans="1:4" s="95" customFormat="1" ht="21.75" customHeight="1">
      <c r="A20" s="96" t="s">
        <v>453</v>
      </c>
      <c r="B20" s="99"/>
      <c r="C20" s="99"/>
      <c r="D20" s="94"/>
    </row>
    <row r="21" spans="1:4" ht="21.75" customHeight="1">
      <c r="A21" s="96" t="s">
        <v>454</v>
      </c>
      <c r="B21" s="99"/>
      <c r="C21" s="99"/>
      <c r="D21" s="94"/>
    </row>
    <row r="22" spans="1:4" ht="21.75" customHeight="1">
      <c r="A22" s="86" t="s">
        <v>455</v>
      </c>
      <c r="B22" s="91">
        <v>614500</v>
      </c>
      <c r="C22" s="91">
        <v>516500</v>
      </c>
      <c r="D22" s="89">
        <f t="shared" si="0"/>
        <v>119</v>
      </c>
    </row>
    <row r="23" spans="1:4" ht="21.75" customHeight="1">
      <c r="A23" s="102" t="s">
        <v>456</v>
      </c>
      <c r="B23" s="99"/>
      <c r="C23" s="99"/>
      <c r="D23" s="94"/>
    </row>
    <row r="24" spans="1:4" ht="21.75" customHeight="1">
      <c r="A24" s="102" t="s">
        <v>457</v>
      </c>
      <c r="B24" s="99"/>
      <c r="C24" s="102"/>
      <c r="D24" s="89"/>
    </row>
    <row r="25" spans="1:4" ht="21.75" customHeight="1">
      <c r="A25" s="92" t="s">
        <v>458</v>
      </c>
      <c r="B25" s="99"/>
      <c r="C25" s="99"/>
      <c r="D25" s="94"/>
    </row>
    <row r="26" spans="1:4" ht="21.75" customHeight="1">
      <c r="A26" s="92" t="s">
        <v>459</v>
      </c>
      <c r="B26" s="99"/>
      <c r="C26" s="99"/>
      <c r="D26" s="94"/>
    </row>
    <row r="27" spans="1:4" ht="21.75" customHeight="1">
      <c r="A27" s="92" t="s">
        <v>460</v>
      </c>
      <c r="B27" s="99"/>
      <c r="C27" s="99"/>
      <c r="D27" s="94"/>
    </row>
    <row r="28" spans="1:4" ht="21.75" customHeight="1">
      <c r="A28" s="99" t="s">
        <v>461</v>
      </c>
      <c r="B28" s="99"/>
      <c r="C28" s="99"/>
      <c r="D28" s="94"/>
    </row>
    <row r="29" spans="1:4" ht="21.75" customHeight="1">
      <c r="A29" s="99" t="s">
        <v>462</v>
      </c>
      <c r="B29" s="99"/>
      <c r="C29" s="99">
        <v>262000</v>
      </c>
      <c r="D29" s="94"/>
    </row>
    <row r="30" spans="1:4" ht="21.75" customHeight="1">
      <c r="A30" s="86" t="s">
        <v>463</v>
      </c>
      <c r="B30" s="91">
        <v>614500</v>
      </c>
      <c r="C30" s="102">
        <f>C22+C29</f>
        <v>778500</v>
      </c>
      <c r="D30" s="89">
        <f>ROUND(B30/C30*100,1)</f>
        <v>78.9</v>
      </c>
    </row>
    <row r="31" spans="1:4" s="46" customFormat="1" ht="53.25" customHeight="1">
      <c r="A31" s="277" t="s">
        <v>485</v>
      </c>
      <c r="B31" s="277"/>
      <c r="C31" s="277"/>
      <c r="D31" s="277"/>
    </row>
  </sheetData>
  <sheetProtection/>
  <mergeCells count="2">
    <mergeCell ref="A2:D2"/>
    <mergeCell ref="A31:D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pane ySplit="4" topLeftCell="A29" activePane="bottomLeft" state="frozen"/>
      <selection pane="topLeft" activeCell="A1" sqref="A1"/>
      <selection pane="bottomLeft" activeCell="B36" sqref="B36"/>
    </sheetView>
  </sheetViews>
  <sheetFormatPr defaultColWidth="7.8515625" defaultRowHeight="15"/>
  <cols>
    <col min="1" max="1" width="55.140625" style="81" customWidth="1"/>
    <col min="2" max="2" width="10.00390625" style="81" customWidth="1"/>
    <col min="3" max="3" width="10.421875" style="81" customWidth="1"/>
    <col min="4" max="4" width="11.8515625" style="127" customWidth="1"/>
    <col min="5" max="16384" width="7.8515625" style="81" customWidth="1"/>
  </cols>
  <sheetData>
    <row r="1" spans="1:4" ht="26.25" customHeight="1">
      <c r="A1" s="153" t="s">
        <v>551</v>
      </c>
      <c r="B1" s="80"/>
      <c r="C1" s="111"/>
      <c r="D1" s="124"/>
    </row>
    <row r="2" spans="1:4" ht="33" customHeight="1">
      <c r="A2" s="284" t="s">
        <v>774</v>
      </c>
      <c r="B2" s="284"/>
      <c r="C2" s="284"/>
      <c r="D2" s="284"/>
    </row>
    <row r="3" spans="1:5" s="113" customFormat="1" ht="20.25" customHeight="1">
      <c r="A3" s="112"/>
      <c r="B3" s="112"/>
      <c r="C3" s="285" t="s">
        <v>424</v>
      </c>
      <c r="D3" s="285"/>
      <c r="E3" s="104"/>
    </row>
    <row r="4" spans="1:4" s="116" customFormat="1" ht="48.75" customHeight="1">
      <c r="A4" s="114" t="s">
        <v>519</v>
      </c>
      <c r="B4" s="115" t="s">
        <v>511</v>
      </c>
      <c r="C4" s="115" t="s">
        <v>512</v>
      </c>
      <c r="D4" s="89" t="s">
        <v>486</v>
      </c>
    </row>
    <row r="5" spans="1:4" s="113" customFormat="1" ht="19.5" customHeight="1">
      <c r="A5" s="262" t="s">
        <v>777</v>
      </c>
      <c r="B5" s="263">
        <f>B6+B13+B17+B18+B21</f>
        <v>453800</v>
      </c>
      <c r="C5" s="263">
        <f>C6+C13+C17+C18+C21</f>
        <v>358300</v>
      </c>
      <c r="D5" s="264">
        <f>B5/C5*100</f>
        <v>126.65364219927436</v>
      </c>
    </row>
    <row r="6" spans="1:4" s="95" customFormat="1" ht="19.5" customHeight="1">
      <c r="A6" s="99" t="s">
        <v>513</v>
      </c>
      <c r="B6" s="118">
        <v>439000</v>
      </c>
      <c r="C6" s="118">
        <v>341500</v>
      </c>
      <c r="D6" s="125">
        <f aca="true" t="shared" si="0" ref="D6:D38">B6/C6*100</f>
        <v>128.55051244509517</v>
      </c>
    </row>
    <row r="7" spans="1:4" s="117" customFormat="1" ht="19.5" customHeight="1">
      <c r="A7" s="119" t="s">
        <v>488</v>
      </c>
      <c r="B7" s="118">
        <v>115000</v>
      </c>
      <c r="C7" s="118">
        <v>100000</v>
      </c>
      <c r="D7" s="125">
        <f t="shared" si="0"/>
        <v>114.99999999999999</v>
      </c>
    </row>
    <row r="8" spans="1:4" s="117" customFormat="1" ht="19.5" customHeight="1">
      <c r="A8" s="119" t="s">
        <v>489</v>
      </c>
      <c r="B8" s="118">
        <v>203800</v>
      </c>
      <c r="C8" s="118">
        <v>141300</v>
      </c>
      <c r="D8" s="125">
        <f t="shared" si="0"/>
        <v>144.23213021939137</v>
      </c>
    </row>
    <row r="9" spans="1:4" ht="19.5" customHeight="1">
      <c r="A9" s="119" t="s">
        <v>490</v>
      </c>
      <c r="B9" s="118">
        <v>60000</v>
      </c>
      <c r="C9" s="118">
        <v>50000</v>
      </c>
      <c r="D9" s="125">
        <f t="shared" si="0"/>
        <v>120</v>
      </c>
    </row>
    <row r="10" spans="1:4" ht="19.5" customHeight="1">
      <c r="A10" s="119" t="s">
        <v>491</v>
      </c>
      <c r="B10" s="118">
        <v>50000</v>
      </c>
      <c r="C10" s="118">
        <v>40000</v>
      </c>
      <c r="D10" s="125">
        <f t="shared" si="0"/>
        <v>125</v>
      </c>
    </row>
    <row r="11" spans="1:4" ht="19.5" customHeight="1">
      <c r="A11" s="119" t="s">
        <v>492</v>
      </c>
      <c r="B11" s="118">
        <v>10000</v>
      </c>
      <c r="C11" s="118">
        <v>10000</v>
      </c>
      <c r="D11" s="125">
        <f t="shared" si="0"/>
        <v>100</v>
      </c>
    </row>
    <row r="12" spans="1:4" ht="19.5" customHeight="1">
      <c r="A12" s="119" t="s">
        <v>493</v>
      </c>
      <c r="B12" s="118">
        <v>200</v>
      </c>
      <c r="C12" s="118">
        <v>200</v>
      </c>
      <c r="D12" s="125">
        <f t="shared" si="0"/>
        <v>100</v>
      </c>
    </row>
    <row r="13" spans="1:4" s="109" customFormat="1" ht="19.5" customHeight="1">
      <c r="A13" s="120" t="s">
        <v>514</v>
      </c>
      <c r="B13" s="118">
        <v>3000</v>
      </c>
      <c r="C13" s="118">
        <v>3000</v>
      </c>
      <c r="D13" s="125">
        <f t="shared" si="0"/>
        <v>100</v>
      </c>
    </row>
    <row r="14" spans="1:4" ht="19.5" customHeight="1">
      <c r="A14" s="119" t="s">
        <v>488</v>
      </c>
      <c r="B14" s="118">
        <v>1700</v>
      </c>
      <c r="C14" s="118">
        <v>1700</v>
      </c>
      <c r="D14" s="125">
        <f t="shared" si="0"/>
        <v>100</v>
      </c>
    </row>
    <row r="15" spans="1:4" ht="19.5" customHeight="1">
      <c r="A15" s="119" t="s">
        <v>489</v>
      </c>
      <c r="B15" s="118">
        <v>1200</v>
      </c>
      <c r="C15" s="118">
        <v>1200</v>
      </c>
      <c r="D15" s="125">
        <f t="shared" si="0"/>
        <v>100</v>
      </c>
    </row>
    <row r="16" spans="1:4" ht="19.5" customHeight="1">
      <c r="A16" s="119" t="s">
        <v>494</v>
      </c>
      <c r="B16" s="118">
        <v>100</v>
      </c>
      <c r="C16" s="118">
        <v>100</v>
      </c>
      <c r="D16" s="125">
        <f t="shared" si="0"/>
        <v>100</v>
      </c>
    </row>
    <row r="17" spans="1:4" s="109" customFormat="1" ht="19.5" customHeight="1">
      <c r="A17" s="120" t="s">
        <v>515</v>
      </c>
      <c r="B17" s="118">
        <v>300</v>
      </c>
      <c r="C17" s="118">
        <v>300</v>
      </c>
      <c r="D17" s="125">
        <f t="shared" si="0"/>
        <v>100</v>
      </c>
    </row>
    <row r="18" spans="1:4" s="109" customFormat="1" ht="19.5" customHeight="1">
      <c r="A18" s="120" t="s">
        <v>516</v>
      </c>
      <c r="B18" s="118">
        <v>10000</v>
      </c>
      <c r="C18" s="118">
        <v>12000</v>
      </c>
      <c r="D18" s="125">
        <f t="shared" si="0"/>
        <v>83.33333333333334</v>
      </c>
    </row>
    <row r="19" spans="1:4" ht="19.5" customHeight="1">
      <c r="A19" s="119" t="s">
        <v>495</v>
      </c>
      <c r="B19" s="118">
        <v>6000</v>
      </c>
      <c r="C19" s="118">
        <v>8000</v>
      </c>
      <c r="D19" s="125">
        <f t="shared" si="0"/>
        <v>75</v>
      </c>
    </row>
    <row r="20" spans="1:4" s="109" customFormat="1" ht="19.5" customHeight="1">
      <c r="A20" s="119" t="s">
        <v>496</v>
      </c>
      <c r="B20" s="118">
        <v>4000</v>
      </c>
      <c r="C20" s="118">
        <v>4000</v>
      </c>
      <c r="D20" s="125">
        <f t="shared" si="0"/>
        <v>100</v>
      </c>
    </row>
    <row r="21" spans="1:4" s="109" customFormat="1" ht="19.5" customHeight="1">
      <c r="A21" s="120" t="s">
        <v>517</v>
      </c>
      <c r="B21" s="118">
        <v>1500</v>
      </c>
      <c r="C21" s="118">
        <v>1500</v>
      </c>
      <c r="D21" s="125">
        <f t="shared" si="0"/>
        <v>100</v>
      </c>
    </row>
    <row r="22" spans="1:4" ht="19.5" customHeight="1">
      <c r="A22" s="119" t="s">
        <v>497</v>
      </c>
      <c r="B22" s="118">
        <v>1400</v>
      </c>
      <c r="C22" s="118">
        <v>1400</v>
      </c>
      <c r="D22" s="125">
        <f t="shared" si="0"/>
        <v>100</v>
      </c>
    </row>
    <row r="23" spans="1:4" ht="19.5" customHeight="1">
      <c r="A23" s="119" t="s">
        <v>498</v>
      </c>
      <c r="B23" s="118">
        <v>100</v>
      </c>
      <c r="C23" s="118">
        <v>100</v>
      </c>
      <c r="D23" s="125">
        <f t="shared" si="0"/>
        <v>100</v>
      </c>
    </row>
    <row r="24" spans="1:4" s="46" customFormat="1" ht="19.5" customHeight="1">
      <c r="A24" s="262" t="s">
        <v>778</v>
      </c>
      <c r="B24" s="263">
        <v>3000</v>
      </c>
      <c r="C24" s="263">
        <v>3000</v>
      </c>
      <c r="D24" s="264">
        <f t="shared" si="0"/>
        <v>100</v>
      </c>
    </row>
    <row r="25" spans="1:4" s="109" customFormat="1" ht="19.5" customHeight="1">
      <c r="A25" s="260" t="s">
        <v>518</v>
      </c>
      <c r="B25" s="118">
        <v>3000</v>
      </c>
      <c r="C25" s="118">
        <v>3000</v>
      </c>
      <c r="D25" s="125">
        <f t="shared" si="0"/>
        <v>100</v>
      </c>
    </row>
    <row r="26" spans="1:4" ht="19.5" customHeight="1">
      <c r="A26" s="119" t="s">
        <v>499</v>
      </c>
      <c r="B26" s="118">
        <v>1000</v>
      </c>
      <c r="C26" s="118">
        <v>1000</v>
      </c>
      <c r="D26" s="125">
        <f t="shared" si="0"/>
        <v>100</v>
      </c>
    </row>
    <row r="27" spans="1:4" ht="19.5" customHeight="1">
      <c r="A27" s="119" t="s">
        <v>500</v>
      </c>
      <c r="B27" s="118">
        <v>547</v>
      </c>
      <c r="C27" s="118">
        <v>547</v>
      </c>
      <c r="D27" s="125">
        <f t="shared" si="0"/>
        <v>100</v>
      </c>
    </row>
    <row r="28" spans="1:4" ht="19.5" customHeight="1">
      <c r="A28" s="119" t="s">
        <v>501</v>
      </c>
      <c r="B28" s="118">
        <v>250</v>
      </c>
      <c r="C28" s="118">
        <v>250</v>
      </c>
      <c r="D28" s="125">
        <f t="shared" si="0"/>
        <v>100</v>
      </c>
    </row>
    <row r="29" spans="1:4" ht="19.5" customHeight="1">
      <c r="A29" s="119" t="s">
        <v>502</v>
      </c>
      <c r="B29" s="118">
        <v>1150</v>
      </c>
      <c r="C29" s="118">
        <v>1150</v>
      </c>
      <c r="D29" s="125">
        <f t="shared" si="0"/>
        <v>100</v>
      </c>
    </row>
    <row r="30" spans="1:4" ht="19.5" customHeight="1">
      <c r="A30" s="119" t="s">
        <v>503</v>
      </c>
      <c r="B30" s="118">
        <v>3</v>
      </c>
      <c r="C30" s="118">
        <v>3</v>
      </c>
      <c r="D30" s="125">
        <f t="shared" si="0"/>
        <v>100</v>
      </c>
    </row>
    <row r="31" spans="1:4" ht="19.5" customHeight="1">
      <c r="A31" s="119" t="s">
        <v>504</v>
      </c>
      <c r="B31" s="118">
        <v>50</v>
      </c>
      <c r="C31" s="118">
        <v>50</v>
      </c>
      <c r="D31" s="125">
        <f t="shared" si="0"/>
        <v>100</v>
      </c>
    </row>
    <row r="32" spans="1:4" s="46" customFormat="1" ht="19.5" customHeight="1">
      <c r="A32" s="262" t="s">
        <v>779</v>
      </c>
      <c r="B32" s="262">
        <v>37400</v>
      </c>
      <c r="C32" s="262">
        <v>25000</v>
      </c>
      <c r="D32" s="264">
        <f t="shared" si="0"/>
        <v>149.6</v>
      </c>
    </row>
    <row r="33" spans="1:4" s="46" customFormat="1" ht="19.5" customHeight="1">
      <c r="A33" s="260" t="s">
        <v>776</v>
      </c>
      <c r="B33" s="99">
        <v>37400</v>
      </c>
      <c r="C33" s="99">
        <v>25000</v>
      </c>
      <c r="D33" s="125">
        <f t="shared" si="0"/>
        <v>149.6</v>
      </c>
    </row>
    <row r="34" spans="1:4" s="46" customFormat="1" ht="19.5" customHeight="1">
      <c r="A34" s="262" t="s">
        <v>780</v>
      </c>
      <c r="B34" s="263">
        <v>300</v>
      </c>
      <c r="C34" s="263">
        <v>200</v>
      </c>
      <c r="D34" s="264">
        <f t="shared" si="0"/>
        <v>150</v>
      </c>
    </row>
    <row r="35" spans="1:4" ht="18" customHeight="1">
      <c r="A35" s="261" t="s">
        <v>775</v>
      </c>
      <c r="B35" s="118">
        <v>300</v>
      </c>
      <c r="C35" s="118">
        <v>200</v>
      </c>
      <c r="D35" s="125">
        <f t="shared" si="0"/>
        <v>150</v>
      </c>
    </row>
    <row r="36" spans="1:4" s="121" customFormat="1" ht="18" customHeight="1">
      <c r="A36" s="86" t="s">
        <v>505</v>
      </c>
      <c r="B36" s="122">
        <f>B5+B24+B32+B34</f>
        <v>494500</v>
      </c>
      <c r="C36" s="122">
        <f>C5+C24+C32+C34</f>
        <v>386500</v>
      </c>
      <c r="D36" s="126">
        <f t="shared" si="0"/>
        <v>127.9430789133247</v>
      </c>
    </row>
    <row r="37" spans="1:4" s="121" customFormat="1" ht="18" customHeight="1">
      <c r="A37" s="102" t="s">
        <v>476</v>
      </c>
      <c r="B37" s="102"/>
      <c r="C37" s="102"/>
      <c r="D37" s="126"/>
    </row>
    <row r="38" spans="1:4" s="121" customFormat="1" ht="18" customHeight="1">
      <c r="A38" s="102" t="s">
        <v>78</v>
      </c>
      <c r="B38" s="122">
        <f>SUM(B39:B43)</f>
        <v>120000</v>
      </c>
      <c r="C38" s="122">
        <f>SUM(C39:C43)</f>
        <v>392000</v>
      </c>
      <c r="D38" s="126">
        <f t="shared" si="0"/>
        <v>30.612244897959183</v>
      </c>
    </row>
    <row r="39" spans="1:4" s="46" customFormat="1" ht="18" customHeight="1">
      <c r="A39" s="110" t="s">
        <v>506</v>
      </c>
      <c r="B39" s="99"/>
      <c r="C39" s="99"/>
      <c r="D39" s="125"/>
    </row>
    <row r="40" spans="1:4" s="46" customFormat="1" ht="18" customHeight="1">
      <c r="A40" s="110" t="s">
        <v>507</v>
      </c>
      <c r="B40" s="99"/>
      <c r="C40" s="99"/>
      <c r="D40" s="125"/>
    </row>
    <row r="41" spans="1:4" s="46" customFormat="1" ht="18" customHeight="1">
      <c r="A41" s="110" t="s">
        <v>367</v>
      </c>
      <c r="B41" s="118">
        <v>120000</v>
      </c>
      <c r="C41" s="118">
        <v>130000</v>
      </c>
      <c r="D41" s="125">
        <f>B41/C41*100</f>
        <v>92.3076923076923</v>
      </c>
    </row>
    <row r="42" spans="1:4" s="46" customFormat="1" ht="18" customHeight="1">
      <c r="A42" s="110" t="s">
        <v>508</v>
      </c>
      <c r="B42" s="99"/>
      <c r="C42" s="99">
        <v>262000</v>
      </c>
      <c r="D42" s="125"/>
    </row>
    <row r="43" spans="1:4" s="46" customFormat="1" ht="18" customHeight="1">
      <c r="A43" s="110" t="s">
        <v>509</v>
      </c>
      <c r="B43" s="123"/>
      <c r="C43" s="123"/>
      <c r="D43" s="125"/>
    </row>
    <row r="44" spans="1:4" s="121" customFormat="1" ht="18" customHeight="1">
      <c r="A44" s="86" t="s">
        <v>510</v>
      </c>
      <c r="B44" s="122">
        <f>B36+B38+B37</f>
        <v>614500</v>
      </c>
      <c r="C44" s="122">
        <f>C36+C38+C37</f>
        <v>778500</v>
      </c>
      <c r="D44" s="126">
        <f>B44/C44*100</f>
        <v>78.93384714193962</v>
      </c>
    </row>
  </sheetData>
  <sheetProtection/>
  <mergeCells count="2">
    <mergeCell ref="A2:D2"/>
    <mergeCell ref="C3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23.00390625" style="46" customWidth="1"/>
    <col min="2" max="9" width="10.421875" style="46" customWidth="1"/>
    <col min="10" max="10" width="15.140625" style="46" customWidth="1"/>
    <col min="11" max="16384" width="9.00390625" style="46" customWidth="1"/>
  </cols>
  <sheetData>
    <row r="1" ht="18" customHeight="1">
      <c r="A1" s="128" t="s">
        <v>552</v>
      </c>
    </row>
    <row r="2" spans="1:10" ht="24">
      <c r="A2" s="286" t="s">
        <v>781</v>
      </c>
      <c r="B2" s="286"/>
      <c r="C2" s="286"/>
      <c r="D2" s="286"/>
      <c r="E2" s="286"/>
      <c r="F2" s="286"/>
      <c r="G2" s="286"/>
      <c r="H2" s="286"/>
      <c r="I2" s="286"/>
      <c r="J2" s="286"/>
    </row>
    <row r="3" spans="1:10" ht="13.5">
      <c r="A3" s="129"/>
      <c r="B3" s="129"/>
      <c r="C3" s="129"/>
      <c r="D3" s="129"/>
      <c r="E3" s="129"/>
      <c r="F3" s="129"/>
      <c r="G3" s="129"/>
      <c r="H3" s="129"/>
      <c r="J3" s="130" t="s">
        <v>374</v>
      </c>
    </row>
    <row r="4" spans="1:10" ht="23.25" customHeight="1">
      <c r="A4" s="131" t="s">
        <v>375</v>
      </c>
      <c r="B4" s="132" t="s">
        <v>520</v>
      </c>
      <c r="C4" s="132" t="s">
        <v>521</v>
      </c>
      <c r="D4" s="132" t="s">
        <v>521</v>
      </c>
      <c r="E4" s="132" t="s">
        <v>521</v>
      </c>
      <c r="F4" s="132" t="s">
        <v>521</v>
      </c>
      <c r="G4" s="132" t="s">
        <v>522</v>
      </c>
      <c r="H4" s="132" t="s">
        <v>522</v>
      </c>
      <c r="I4" s="132" t="s">
        <v>522</v>
      </c>
      <c r="J4" s="133" t="s">
        <v>523</v>
      </c>
    </row>
    <row r="5" spans="1:10" ht="24.75" customHeight="1">
      <c r="A5" s="134" t="s">
        <v>464</v>
      </c>
      <c r="B5" s="135"/>
      <c r="C5" s="135"/>
      <c r="D5" s="135"/>
      <c r="E5" s="135"/>
      <c r="F5" s="135"/>
      <c r="G5" s="135"/>
      <c r="H5" s="135"/>
      <c r="I5" s="135"/>
      <c r="J5" s="136"/>
    </row>
    <row r="6" spans="1:10" ht="24.75" customHeight="1">
      <c r="A6" s="134" t="s">
        <v>465</v>
      </c>
      <c r="B6" s="135"/>
      <c r="C6" s="135"/>
      <c r="D6" s="135"/>
      <c r="E6" s="135"/>
      <c r="F6" s="135"/>
      <c r="G6" s="135"/>
      <c r="H6" s="135"/>
      <c r="I6" s="135"/>
      <c r="J6" s="136"/>
    </row>
    <row r="7" spans="1:10" ht="24.75" customHeight="1">
      <c r="A7" s="134" t="s">
        <v>466</v>
      </c>
      <c r="B7" s="135"/>
      <c r="C7" s="135"/>
      <c r="D7" s="135"/>
      <c r="E7" s="135"/>
      <c r="F7" s="135"/>
      <c r="G7" s="135"/>
      <c r="H7" s="135"/>
      <c r="I7" s="135"/>
      <c r="J7" s="136"/>
    </row>
    <row r="8" spans="1:10" ht="24.75" customHeight="1">
      <c r="A8" s="134" t="s">
        <v>487</v>
      </c>
      <c r="B8" s="135"/>
      <c r="C8" s="135"/>
      <c r="D8" s="135"/>
      <c r="E8" s="135"/>
      <c r="F8" s="135"/>
      <c r="G8" s="135"/>
      <c r="H8" s="135"/>
      <c r="I8" s="135"/>
      <c r="J8" s="136"/>
    </row>
    <row r="9" spans="1:10" ht="24.75" customHeight="1">
      <c r="A9" s="134" t="s">
        <v>468</v>
      </c>
      <c r="B9" s="135"/>
      <c r="C9" s="135"/>
      <c r="D9" s="135"/>
      <c r="E9" s="135"/>
      <c r="F9" s="135"/>
      <c r="G9" s="137"/>
      <c r="H9" s="135"/>
      <c r="I9" s="135"/>
      <c r="J9" s="136"/>
    </row>
    <row r="10" spans="1:10" ht="24.75" customHeight="1">
      <c r="A10" s="134" t="s">
        <v>469</v>
      </c>
      <c r="B10" s="135"/>
      <c r="C10" s="135"/>
      <c r="D10" s="135"/>
      <c r="E10" s="135"/>
      <c r="F10" s="135"/>
      <c r="G10" s="135"/>
      <c r="H10" s="135"/>
      <c r="I10" s="135"/>
      <c r="J10" s="136"/>
    </row>
    <row r="11" spans="1:10" ht="24.75" customHeight="1">
      <c r="A11" s="134" t="s">
        <v>470</v>
      </c>
      <c r="B11" s="135"/>
      <c r="C11" s="135"/>
      <c r="D11" s="135"/>
      <c r="E11" s="135"/>
      <c r="F11" s="135"/>
      <c r="G11" s="135"/>
      <c r="H11" s="135"/>
      <c r="I11" s="135"/>
      <c r="J11" s="136"/>
    </row>
    <row r="12" spans="1:10" ht="24.75" customHeight="1">
      <c r="A12" s="134" t="s">
        <v>471</v>
      </c>
      <c r="B12" s="135"/>
      <c r="C12" s="135"/>
      <c r="D12" s="135"/>
      <c r="E12" s="135"/>
      <c r="F12" s="135"/>
      <c r="G12" s="135"/>
      <c r="H12" s="135"/>
      <c r="I12" s="135"/>
      <c r="J12" s="136"/>
    </row>
    <row r="13" spans="1:10" ht="24.75" customHeight="1">
      <c r="A13" s="134" t="s">
        <v>472</v>
      </c>
      <c r="B13" s="135"/>
      <c r="C13" s="135"/>
      <c r="D13" s="135"/>
      <c r="E13" s="135"/>
      <c r="F13" s="135"/>
      <c r="G13" s="135"/>
      <c r="H13" s="135"/>
      <c r="I13" s="135"/>
      <c r="J13" s="136"/>
    </row>
    <row r="14" spans="1:10" ht="24.75" customHeight="1">
      <c r="A14" s="134" t="s">
        <v>473</v>
      </c>
      <c r="B14" s="135"/>
      <c r="C14" s="135"/>
      <c r="D14" s="135"/>
      <c r="E14" s="135"/>
      <c r="F14" s="135"/>
      <c r="G14" s="135"/>
      <c r="H14" s="135"/>
      <c r="I14" s="135"/>
      <c r="J14" s="136"/>
    </row>
    <row r="15" spans="1:10" ht="24.75" customHeight="1">
      <c r="A15" s="134" t="s">
        <v>474</v>
      </c>
      <c r="B15" s="135"/>
      <c r="C15" s="135"/>
      <c r="D15" s="135"/>
      <c r="E15" s="135"/>
      <c r="F15" s="135"/>
      <c r="G15" s="135"/>
      <c r="H15" s="135"/>
      <c r="I15" s="135"/>
      <c r="J15" s="136"/>
    </row>
    <row r="16" spans="1:10" s="141" customFormat="1" ht="24.75" customHeight="1">
      <c r="A16" s="138" t="s">
        <v>520</v>
      </c>
      <c r="B16" s="139"/>
      <c r="C16" s="139"/>
      <c r="D16" s="139"/>
      <c r="E16" s="139"/>
      <c r="F16" s="139"/>
      <c r="G16" s="139"/>
      <c r="H16" s="139"/>
      <c r="I16" s="139"/>
      <c r="J16" s="140"/>
    </row>
    <row r="17" spans="1:10" ht="39" customHeight="1">
      <c r="A17" s="287" t="s">
        <v>524</v>
      </c>
      <c r="B17" s="287"/>
      <c r="C17" s="287"/>
      <c r="D17" s="287"/>
      <c r="E17" s="287"/>
      <c r="F17" s="287"/>
      <c r="G17" s="287"/>
      <c r="H17" s="287"/>
      <c r="I17" s="287"/>
      <c r="J17" s="287"/>
    </row>
  </sheetData>
  <sheetProtection/>
  <mergeCells count="2">
    <mergeCell ref="A2:J2"/>
    <mergeCell ref="A17:J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G13" sqref="G13"/>
    </sheetView>
  </sheetViews>
  <sheetFormatPr defaultColWidth="9.140625" defaultRowHeight="15"/>
  <cols>
    <col min="1" max="1" width="39.00390625" style="1" customWidth="1"/>
    <col min="2" max="2" width="12.421875" style="1" customWidth="1"/>
    <col min="3" max="3" width="14.7109375" style="1" customWidth="1"/>
    <col min="4" max="4" width="18.421875" style="14" customWidth="1"/>
    <col min="5" max="16384" width="9.00390625" style="1" customWidth="1"/>
  </cols>
  <sheetData>
    <row r="1" ht="18" customHeight="1">
      <c r="A1" s="142" t="s">
        <v>547</v>
      </c>
    </row>
    <row r="2" spans="1:4" ht="27" customHeight="1">
      <c r="A2" s="283" t="s">
        <v>782</v>
      </c>
      <c r="B2" s="283"/>
      <c r="C2" s="283"/>
      <c r="D2" s="283"/>
    </row>
    <row r="3" spans="1:4" ht="14.25">
      <c r="A3" s="143"/>
      <c r="B3" s="144"/>
      <c r="C3" s="144"/>
      <c r="D3" s="164" t="s">
        <v>374</v>
      </c>
    </row>
    <row r="4" spans="1:4" ht="49.5" customHeight="1">
      <c r="A4" s="145" t="s">
        <v>375</v>
      </c>
      <c r="B4" s="145" t="s">
        <v>525</v>
      </c>
      <c r="C4" s="146" t="s">
        <v>526</v>
      </c>
      <c r="D4" s="165" t="s">
        <v>527</v>
      </c>
    </row>
    <row r="5" spans="1:4" ht="30" customHeight="1">
      <c r="A5" s="147" t="s">
        <v>528</v>
      </c>
      <c r="B5" s="147">
        <v>5000</v>
      </c>
      <c r="C5" s="147">
        <v>5000</v>
      </c>
      <c r="D5" s="166">
        <f>B5/C5*100</f>
        <v>100</v>
      </c>
    </row>
    <row r="6" spans="1:4" ht="30" customHeight="1">
      <c r="A6" s="147" t="s">
        <v>529</v>
      </c>
      <c r="B6" s="147"/>
      <c r="C6" s="147"/>
      <c r="D6" s="166"/>
    </row>
    <row r="7" spans="1:4" ht="30" customHeight="1">
      <c r="A7" s="147" t="s">
        <v>530</v>
      </c>
      <c r="B7" s="147"/>
      <c r="C7" s="147"/>
      <c r="D7" s="166"/>
    </row>
    <row r="8" spans="1:4" ht="30" customHeight="1">
      <c r="A8" s="147" t="s">
        <v>531</v>
      </c>
      <c r="B8" s="147"/>
      <c r="C8" s="147"/>
      <c r="D8" s="166"/>
    </row>
    <row r="9" spans="1:4" ht="30" customHeight="1">
      <c r="A9" s="147" t="s">
        <v>532</v>
      </c>
      <c r="B9" s="147"/>
      <c r="C9" s="147"/>
      <c r="D9" s="166"/>
    </row>
    <row r="10" spans="1:4" ht="30" customHeight="1">
      <c r="A10" s="148" t="s">
        <v>533</v>
      </c>
      <c r="B10" s="147">
        <v>5000</v>
      </c>
      <c r="C10" s="147">
        <v>5000</v>
      </c>
      <c r="D10" s="166">
        <f>B10/C10*100</f>
        <v>100</v>
      </c>
    </row>
    <row r="11" spans="1:4" ht="30" customHeight="1">
      <c r="A11" s="149" t="s">
        <v>534</v>
      </c>
      <c r="B11" s="149"/>
      <c r="C11" s="149"/>
      <c r="D11" s="167"/>
    </row>
    <row r="12" spans="1:4" ht="30" customHeight="1">
      <c r="A12" s="150" t="s">
        <v>535</v>
      </c>
      <c r="B12" s="149"/>
      <c r="C12" s="149"/>
      <c r="D12" s="167"/>
    </row>
    <row r="13" spans="1:4" ht="30" customHeight="1">
      <c r="A13" s="151" t="s">
        <v>536</v>
      </c>
      <c r="B13" s="149">
        <v>5000</v>
      </c>
      <c r="C13" s="147">
        <v>5000</v>
      </c>
      <c r="D13" s="166">
        <f>B13/C13*100</f>
        <v>100</v>
      </c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33.8515625" style="1" bestFit="1" customWidth="1"/>
    <col min="2" max="2" width="12.57421875" style="1" customWidth="1"/>
    <col min="3" max="3" width="14.28125" style="1" customWidth="1"/>
    <col min="4" max="4" width="18.28125" style="14" customWidth="1"/>
    <col min="5" max="16384" width="9.00390625" style="1" customWidth="1"/>
  </cols>
  <sheetData>
    <row r="1" ht="23.25" customHeight="1">
      <c r="A1" s="142" t="s">
        <v>546</v>
      </c>
    </row>
    <row r="2" spans="1:4" ht="20.25">
      <c r="A2" s="288" t="s">
        <v>783</v>
      </c>
      <c r="B2" s="288"/>
      <c r="C2" s="288"/>
      <c r="D2" s="288"/>
    </row>
    <row r="3" spans="1:4" ht="14.25">
      <c r="A3" s="143"/>
      <c r="B3" s="144"/>
      <c r="C3" s="144"/>
      <c r="D3" s="168" t="s">
        <v>374</v>
      </c>
    </row>
    <row r="4" spans="1:4" ht="50.25" customHeight="1">
      <c r="A4" s="152" t="s">
        <v>375</v>
      </c>
      <c r="B4" s="152" t="s">
        <v>525</v>
      </c>
      <c r="C4" s="146" t="s">
        <v>526</v>
      </c>
      <c r="D4" s="165" t="s">
        <v>527</v>
      </c>
    </row>
    <row r="5" spans="1:4" ht="30.75" customHeight="1">
      <c r="A5" s="147" t="s">
        <v>537</v>
      </c>
      <c r="B5" s="147"/>
      <c r="C5" s="147"/>
      <c r="D5" s="166"/>
    </row>
    <row r="6" spans="1:4" ht="30.75" customHeight="1">
      <c r="A6" s="147" t="s">
        <v>538</v>
      </c>
      <c r="B6" s="147"/>
      <c r="C6" s="147"/>
      <c r="D6" s="166"/>
    </row>
    <row r="7" spans="1:4" ht="30.75" customHeight="1">
      <c r="A7" s="147" t="s">
        <v>539</v>
      </c>
      <c r="B7" s="147"/>
      <c r="C7" s="147"/>
      <c r="D7" s="166"/>
    </row>
    <row r="8" spans="1:4" ht="30.75" customHeight="1">
      <c r="A8" s="147" t="s">
        <v>540</v>
      </c>
      <c r="B8" s="147"/>
      <c r="C8" s="147"/>
      <c r="D8" s="166"/>
    </row>
    <row r="9" spans="1:4" ht="30.75" customHeight="1">
      <c r="A9" s="147" t="s">
        <v>541</v>
      </c>
      <c r="B9" s="147">
        <v>2000</v>
      </c>
      <c r="C9" s="147">
        <v>2000</v>
      </c>
      <c r="D9" s="166">
        <f>B9/C9*100</f>
        <v>100</v>
      </c>
    </row>
    <row r="10" spans="1:4" ht="30.75" customHeight="1">
      <c r="A10" s="148" t="s">
        <v>542</v>
      </c>
      <c r="B10" s="147">
        <v>2000</v>
      </c>
      <c r="C10" s="147">
        <v>2000</v>
      </c>
      <c r="D10" s="166">
        <f>B10/C10*100</f>
        <v>100</v>
      </c>
    </row>
    <row r="11" spans="1:4" ht="30.75" customHeight="1">
      <c r="A11" s="147" t="s">
        <v>543</v>
      </c>
      <c r="B11" s="149"/>
      <c r="C11" s="149"/>
      <c r="D11" s="167"/>
    </row>
    <row r="12" spans="1:4" ht="30.75" customHeight="1">
      <c r="A12" s="147" t="s">
        <v>544</v>
      </c>
      <c r="B12" s="149">
        <v>3000</v>
      </c>
      <c r="C12" s="149">
        <v>3000</v>
      </c>
      <c r="D12" s="167"/>
    </row>
    <row r="13" spans="1:4" ht="30.75" customHeight="1">
      <c r="A13" s="148" t="s">
        <v>545</v>
      </c>
      <c r="B13" s="265">
        <v>5000</v>
      </c>
      <c r="C13" s="265">
        <v>5000</v>
      </c>
      <c r="D13" s="266">
        <f>B13/C13*100</f>
        <v>100</v>
      </c>
    </row>
  </sheetData>
  <sheetProtection/>
  <mergeCells count="1">
    <mergeCell ref="A2:D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4">
      <selection activeCell="B6" sqref="B6:B8"/>
    </sheetView>
  </sheetViews>
  <sheetFormatPr defaultColWidth="9.140625" defaultRowHeight="15"/>
  <cols>
    <col min="1" max="1" width="38.421875" style="1" customWidth="1"/>
    <col min="2" max="2" width="13.00390625" style="1" customWidth="1"/>
    <col min="3" max="3" width="14.7109375" style="1" customWidth="1"/>
    <col min="4" max="4" width="18.00390625" style="14" customWidth="1"/>
    <col min="5" max="5" width="29.421875" style="1" customWidth="1"/>
    <col min="6" max="6" width="14.421875" style="1" customWidth="1"/>
    <col min="7" max="16384" width="9.00390625" style="1" customWidth="1"/>
  </cols>
  <sheetData>
    <row r="1" ht="14.25">
      <c r="A1" s="142" t="s">
        <v>559</v>
      </c>
    </row>
    <row r="2" spans="1:4" ht="20.25">
      <c r="A2" s="288" t="s">
        <v>784</v>
      </c>
      <c r="B2" s="288"/>
      <c r="C2" s="288"/>
      <c r="D2" s="288"/>
    </row>
    <row r="3" spans="1:4" ht="24" customHeight="1">
      <c r="A3" s="143"/>
      <c r="B3" s="144"/>
      <c r="C3" s="144"/>
      <c r="D3" s="168" t="s">
        <v>374</v>
      </c>
    </row>
    <row r="4" spans="1:4" ht="48" customHeight="1">
      <c r="A4" s="145" t="s">
        <v>375</v>
      </c>
      <c r="B4" s="145" t="s">
        <v>525</v>
      </c>
      <c r="C4" s="146" t="s">
        <v>526</v>
      </c>
      <c r="D4" s="165" t="s">
        <v>527</v>
      </c>
    </row>
    <row r="5" spans="1:4" ht="23.25" customHeight="1">
      <c r="A5" s="147" t="s">
        <v>528</v>
      </c>
      <c r="B5" s="147">
        <v>5000</v>
      </c>
      <c r="C5" s="147">
        <v>5000</v>
      </c>
      <c r="D5" s="166">
        <f>B5/C5*100</f>
        <v>100</v>
      </c>
    </row>
    <row r="6" spans="1:4" ht="23.25" customHeight="1">
      <c r="A6" s="267" t="s">
        <v>785</v>
      </c>
      <c r="B6" s="147">
        <v>1680</v>
      </c>
      <c r="C6" s="147">
        <v>872</v>
      </c>
      <c r="D6" s="166">
        <f>B6/C6*100</f>
        <v>192.6605504587156</v>
      </c>
    </row>
    <row r="7" spans="1:4" ht="23.25" customHeight="1">
      <c r="A7" s="268" t="s">
        <v>786</v>
      </c>
      <c r="B7" s="147">
        <v>3073</v>
      </c>
      <c r="C7" s="147">
        <v>3090</v>
      </c>
      <c r="D7" s="166">
        <f>B7/C7*100</f>
        <v>99.44983818770227</v>
      </c>
    </row>
    <row r="8" spans="1:4" ht="23.25" customHeight="1">
      <c r="A8" s="268" t="s">
        <v>553</v>
      </c>
      <c r="B8" s="147">
        <v>247</v>
      </c>
      <c r="C8" s="147">
        <v>1038</v>
      </c>
      <c r="D8" s="166">
        <f>B8/C8*100</f>
        <v>23.795761078998073</v>
      </c>
    </row>
    <row r="9" spans="1:4" ht="23.25" customHeight="1">
      <c r="A9" s="147" t="s">
        <v>529</v>
      </c>
      <c r="B9" s="147"/>
      <c r="C9" s="147"/>
      <c r="D9" s="166"/>
    </row>
    <row r="10" spans="1:4" ht="23.25" customHeight="1">
      <c r="A10" s="154" t="s">
        <v>554</v>
      </c>
      <c r="B10" s="147"/>
      <c r="C10" s="147"/>
      <c r="D10" s="166"/>
    </row>
    <row r="11" spans="1:4" ht="23.25" customHeight="1">
      <c r="A11" s="155" t="s">
        <v>555</v>
      </c>
      <c r="B11" s="147"/>
      <c r="C11" s="147"/>
      <c r="D11" s="166"/>
    </row>
    <row r="12" spans="1:4" ht="23.25" customHeight="1">
      <c r="A12" s="155" t="s">
        <v>556</v>
      </c>
      <c r="B12" s="147"/>
      <c r="C12" s="147"/>
      <c r="D12" s="166"/>
    </row>
    <row r="13" spans="1:4" ht="23.25" customHeight="1">
      <c r="A13" s="155" t="s">
        <v>557</v>
      </c>
      <c r="B13" s="147"/>
      <c r="C13" s="147"/>
      <c r="D13" s="166"/>
    </row>
    <row r="14" spans="1:4" ht="23.25" customHeight="1">
      <c r="A14" s="147" t="s">
        <v>530</v>
      </c>
      <c r="B14" s="147"/>
      <c r="C14" s="147"/>
      <c r="D14" s="166"/>
    </row>
    <row r="15" spans="1:4" ht="23.25" customHeight="1">
      <c r="A15" s="147" t="s">
        <v>531</v>
      </c>
      <c r="B15" s="147"/>
      <c r="C15" s="147"/>
      <c r="D15" s="166"/>
    </row>
    <row r="16" spans="1:4" ht="23.25" customHeight="1">
      <c r="A16" s="147" t="s">
        <v>532</v>
      </c>
      <c r="B16" s="147"/>
      <c r="C16" s="147"/>
      <c r="D16" s="166"/>
    </row>
    <row r="17" spans="1:4" ht="23.25" customHeight="1">
      <c r="A17" s="148" t="s">
        <v>533</v>
      </c>
      <c r="B17" s="147">
        <v>5000</v>
      </c>
      <c r="C17" s="147">
        <v>5000</v>
      </c>
      <c r="D17" s="166">
        <f>B17/C17*100</f>
        <v>100</v>
      </c>
    </row>
    <row r="18" spans="1:4" ht="23.25" customHeight="1">
      <c r="A18" s="147" t="s">
        <v>534</v>
      </c>
      <c r="B18" s="149"/>
      <c r="C18" s="149"/>
      <c r="D18" s="167"/>
    </row>
    <row r="19" spans="1:4" ht="23.25" customHeight="1">
      <c r="A19" s="156" t="s">
        <v>558</v>
      </c>
      <c r="B19" s="149"/>
      <c r="C19" s="149"/>
      <c r="D19" s="167"/>
    </row>
    <row r="20" spans="1:4" ht="23.25" customHeight="1">
      <c r="A20" s="148" t="s">
        <v>536</v>
      </c>
      <c r="B20" s="149">
        <v>5000</v>
      </c>
      <c r="C20" s="147">
        <v>5000</v>
      </c>
      <c r="D20" s="166">
        <f>B20/C20*100</f>
        <v>100</v>
      </c>
    </row>
  </sheetData>
  <sheetProtection/>
  <mergeCells count="1">
    <mergeCell ref="A2:D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3">
      <selection activeCell="E32" sqref="E32"/>
    </sheetView>
  </sheetViews>
  <sheetFormatPr defaultColWidth="9.140625" defaultRowHeight="15"/>
  <cols>
    <col min="1" max="1" width="43.421875" style="1" customWidth="1"/>
    <col min="2" max="2" width="11.57421875" style="1" customWidth="1"/>
    <col min="3" max="3" width="14.421875" style="1" customWidth="1"/>
    <col min="4" max="4" width="18.28125" style="14" customWidth="1"/>
    <col min="5" max="5" width="25.421875" style="1" customWidth="1"/>
    <col min="6" max="16384" width="9.00390625" style="1" customWidth="1"/>
  </cols>
  <sheetData>
    <row r="1" ht="14.25">
      <c r="A1" s="142" t="s">
        <v>588</v>
      </c>
    </row>
    <row r="2" spans="1:4" ht="26.25" customHeight="1">
      <c r="A2" s="288" t="s">
        <v>787</v>
      </c>
      <c r="B2" s="288"/>
      <c r="C2" s="288"/>
      <c r="D2" s="288"/>
    </row>
    <row r="3" spans="1:4" ht="14.25">
      <c r="A3" s="143"/>
      <c r="B3" s="144"/>
      <c r="C3" s="144"/>
      <c r="D3" s="168" t="s">
        <v>374</v>
      </c>
    </row>
    <row r="4" spans="1:4" ht="44.25" customHeight="1">
      <c r="A4" s="145" t="s">
        <v>375</v>
      </c>
      <c r="B4" s="145" t="s">
        <v>525</v>
      </c>
      <c r="C4" s="146" t="s">
        <v>526</v>
      </c>
      <c r="D4" s="165" t="s">
        <v>527</v>
      </c>
    </row>
    <row r="5" spans="1:4" ht="18" customHeight="1">
      <c r="A5" s="157" t="s">
        <v>560</v>
      </c>
      <c r="B5" s="158"/>
      <c r="C5" s="158"/>
      <c r="D5" s="169"/>
    </row>
    <row r="6" spans="1:4" ht="18" customHeight="1">
      <c r="A6" s="157" t="s">
        <v>561</v>
      </c>
      <c r="B6" s="147"/>
      <c r="C6" s="147"/>
      <c r="D6" s="166"/>
    </row>
    <row r="7" spans="1:4" ht="18" customHeight="1">
      <c r="A7" s="159" t="s">
        <v>562</v>
      </c>
      <c r="B7" s="147"/>
      <c r="C7" s="147"/>
      <c r="D7" s="166"/>
    </row>
    <row r="8" spans="1:4" ht="18" customHeight="1">
      <c r="A8" s="159" t="s">
        <v>563</v>
      </c>
      <c r="B8" s="147"/>
      <c r="C8" s="147"/>
      <c r="D8" s="166"/>
    </row>
    <row r="9" spans="1:4" ht="18" customHeight="1">
      <c r="A9" s="159" t="s">
        <v>564</v>
      </c>
      <c r="B9" s="147"/>
      <c r="C9" s="147"/>
      <c r="D9" s="166"/>
    </row>
    <row r="10" spans="1:4" ht="18" customHeight="1">
      <c r="A10" s="159" t="s">
        <v>565</v>
      </c>
      <c r="B10" s="147"/>
      <c r="C10" s="147"/>
      <c r="D10" s="166"/>
    </row>
    <row r="11" spans="1:4" ht="18" customHeight="1">
      <c r="A11" s="159" t="s">
        <v>566</v>
      </c>
      <c r="B11" s="147"/>
      <c r="C11" s="147"/>
      <c r="D11" s="166"/>
    </row>
    <row r="12" spans="1:4" ht="18" customHeight="1">
      <c r="A12" s="159" t="s">
        <v>567</v>
      </c>
      <c r="B12" s="147"/>
      <c r="C12" s="147"/>
      <c r="D12" s="166"/>
    </row>
    <row r="13" spans="1:4" ht="18" customHeight="1">
      <c r="A13" s="159" t="s">
        <v>568</v>
      </c>
      <c r="B13" s="147"/>
      <c r="C13" s="147"/>
      <c r="D13" s="166"/>
    </row>
    <row r="14" spans="1:4" ht="18" customHeight="1">
      <c r="A14" s="159" t="s">
        <v>569</v>
      </c>
      <c r="B14" s="147"/>
      <c r="C14" s="147"/>
      <c r="D14" s="166"/>
    </row>
    <row r="15" spans="1:4" ht="18" customHeight="1">
      <c r="A15" s="157" t="s">
        <v>570</v>
      </c>
      <c r="B15" s="160"/>
      <c r="C15" s="160"/>
      <c r="D15" s="170"/>
    </row>
    <row r="16" spans="1:4" ht="18" customHeight="1">
      <c r="A16" s="161" t="s">
        <v>571</v>
      </c>
      <c r="B16" s="162"/>
      <c r="C16" s="162"/>
      <c r="D16" s="171"/>
    </row>
    <row r="17" spans="1:4" ht="18" customHeight="1">
      <c r="A17" s="159" t="s">
        <v>572</v>
      </c>
      <c r="B17" s="162"/>
      <c r="C17" s="162"/>
      <c r="D17" s="171"/>
    </row>
    <row r="18" spans="1:4" ht="18" customHeight="1">
      <c r="A18" s="159" t="s">
        <v>573</v>
      </c>
      <c r="B18" s="162"/>
      <c r="C18" s="162"/>
      <c r="D18" s="171"/>
    </row>
    <row r="19" spans="1:4" ht="18" customHeight="1">
      <c r="A19" s="159" t="s">
        <v>574</v>
      </c>
      <c r="B19" s="162"/>
      <c r="C19" s="162"/>
      <c r="D19" s="171"/>
    </row>
    <row r="20" spans="1:4" ht="18" customHeight="1">
      <c r="A20" s="159" t="s">
        <v>575</v>
      </c>
      <c r="B20" s="162"/>
      <c r="C20" s="162"/>
      <c r="D20" s="171"/>
    </row>
    <row r="21" spans="1:4" ht="18" customHeight="1">
      <c r="A21" s="159" t="s">
        <v>576</v>
      </c>
      <c r="B21" s="162"/>
      <c r="C21" s="162"/>
      <c r="D21" s="171"/>
    </row>
    <row r="22" spans="1:4" ht="18" customHeight="1">
      <c r="A22" s="159" t="s">
        <v>577</v>
      </c>
      <c r="B22" s="162"/>
      <c r="C22" s="162"/>
      <c r="D22" s="171"/>
    </row>
    <row r="23" spans="1:4" ht="18" customHeight="1">
      <c r="A23" s="159" t="s">
        <v>578</v>
      </c>
      <c r="B23" s="162"/>
      <c r="C23" s="162"/>
      <c r="D23" s="171"/>
    </row>
    <row r="24" spans="1:4" ht="18" customHeight="1">
      <c r="A24" s="157" t="s">
        <v>579</v>
      </c>
      <c r="B24" s="160"/>
      <c r="C24" s="160"/>
      <c r="D24" s="170"/>
    </row>
    <row r="25" spans="1:4" ht="18" customHeight="1">
      <c r="A25" s="157" t="s">
        <v>580</v>
      </c>
      <c r="B25" s="162"/>
      <c r="C25" s="162"/>
      <c r="D25" s="171"/>
    </row>
    <row r="26" spans="1:4" ht="18" customHeight="1">
      <c r="A26" s="157" t="s">
        <v>581</v>
      </c>
      <c r="B26" s="160"/>
      <c r="C26" s="160"/>
      <c r="D26" s="170"/>
    </row>
    <row r="27" spans="1:4" ht="18" customHeight="1">
      <c r="A27" s="157" t="s">
        <v>582</v>
      </c>
      <c r="B27" s="162"/>
      <c r="C27" s="162"/>
      <c r="D27" s="171"/>
    </row>
    <row r="28" spans="1:4" ht="18" customHeight="1">
      <c r="A28" s="157" t="s">
        <v>583</v>
      </c>
      <c r="B28" s="162"/>
      <c r="C28" s="162"/>
      <c r="D28" s="171"/>
    </row>
    <row r="29" spans="1:4" ht="18" customHeight="1">
      <c r="A29" s="157" t="s">
        <v>584</v>
      </c>
      <c r="B29" s="162"/>
      <c r="C29" s="162"/>
      <c r="D29" s="171"/>
    </row>
    <row r="30" spans="1:4" ht="18" customHeight="1">
      <c r="A30" s="157" t="s">
        <v>541</v>
      </c>
      <c r="B30" s="147">
        <v>2000</v>
      </c>
      <c r="C30" s="147">
        <v>2000</v>
      </c>
      <c r="D30" s="166">
        <f>B30/C30*100</f>
        <v>100</v>
      </c>
    </row>
    <row r="31" spans="1:4" ht="18" customHeight="1">
      <c r="A31" s="148" t="s">
        <v>585</v>
      </c>
      <c r="B31" s="147">
        <v>2000</v>
      </c>
      <c r="C31" s="147">
        <v>2000</v>
      </c>
      <c r="D31" s="166">
        <f>B31/C31*100</f>
        <v>100</v>
      </c>
    </row>
    <row r="32" spans="1:4" ht="18" customHeight="1">
      <c r="A32" s="163" t="s">
        <v>586</v>
      </c>
      <c r="B32" s="149"/>
      <c r="C32" s="149"/>
      <c r="D32" s="167"/>
    </row>
    <row r="33" spans="1:4" ht="18" customHeight="1">
      <c r="A33" s="147" t="s">
        <v>544</v>
      </c>
      <c r="B33" s="149">
        <v>3000</v>
      </c>
      <c r="C33" s="149">
        <v>3000</v>
      </c>
      <c r="D33" s="166">
        <f>B33/C33*100</f>
        <v>100</v>
      </c>
    </row>
    <row r="34" spans="1:4" ht="18" customHeight="1">
      <c r="A34" s="148" t="s">
        <v>587</v>
      </c>
      <c r="B34" s="149">
        <v>5000</v>
      </c>
      <c r="C34" s="149">
        <v>5000</v>
      </c>
      <c r="D34" s="166">
        <f>B34/C34*100</f>
        <v>100</v>
      </c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">
      <pane ySplit="4" topLeftCell="A32" activePane="bottomLeft" state="frozen"/>
      <selection pane="topLeft" activeCell="A1" sqref="A1"/>
      <selection pane="bottomLeft" activeCell="C37" sqref="C37"/>
    </sheetView>
  </sheetViews>
  <sheetFormatPr defaultColWidth="9.140625" defaultRowHeight="15"/>
  <cols>
    <col min="1" max="1" width="44.57421875" style="1" bestFit="1" customWidth="1"/>
    <col min="2" max="2" width="12.140625" style="1" customWidth="1"/>
    <col min="3" max="3" width="14.00390625" style="1" customWidth="1"/>
    <col min="4" max="4" width="15.140625" style="14" customWidth="1"/>
    <col min="5" max="16384" width="9.00390625" style="1" customWidth="1"/>
  </cols>
  <sheetData>
    <row r="1" ht="18" customHeight="1">
      <c r="A1" s="1" t="s">
        <v>24</v>
      </c>
    </row>
    <row r="2" spans="1:4" ht="20.25">
      <c r="A2" s="274" t="s">
        <v>710</v>
      </c>
      <c r="B2" s="274"/>
      <c r="C2" s="274"/>
      <c r="D2" s="274"/>
    </row>
    <row r="3" ht="14.25" thickBot="1">
      <c r="D3" s="14" t="s">
        <v>25</v>
      </c>
    </row>
    <row r="4" spans="1:4" s="13" customFormat="1" ht="44.25" customHeight="1">
      <c r="A4" s="11" t="s">
        <v>26</v>
      </c>
      <c r="B4" s="12" t="s">
        <v>27</v>
      </c>
      <c r="C4" s="12" t="s">
        <v>28</v>
      </c>
      <c r="D4" s="15" t="s">
        <v>29</v>
      </c>
    </row>
    <row r="5" spans="1:4" s="20" customFormat="1" ht="16.5" customHeight="1">
      <c r="A5" s="17" t="s">
        <v>30</v>
      </c>
      <c r="B5" s="18">
        <f>SUM(B6:B21)</f>
        <v>529000</v>
      </c>
      <c r="C5" s="42">
        <f>SUM(C6:C21)</f>
        <v>440550</v>
      </c>
      <c r="D5" s="19">
        <f>B5/C5*100</f>
        <v>120.07717625695153</v>
      </c>
    </row>
    <row r="6" spans="1:4" ht="13.5">
      <c r="A6" s="9" t="s">
        <v>31</v>
      </c>
      <c r="B6" s="35">
        <v>195000</v>
      </c>
      <c r="C6" s="35">
        <v>171000</v>
      </c>
      <c r="D6" s="16">
        <f>B6/C6*100</f>
        <v>114.03508771929825</v>
      </c>
    </row>
    <row r="7" spans="1:4" ht="13.5">
      <c r="A7" s="9" t="s">
        <v>32</v>
      </c>
      <c r="B7" s="35"/>
      <c r="C7" s="35"/>
      <c r="D7" s="16"/>
    </row>
    <row r="8" spans="1:4" ht="13.5">
      <c r="A8" s="9" t="s">
        <v>33</v>
      </c>
      <c r="B8" s="35">
        <v>56000</v>
      </c>
      <c r="C8" s="35">
        <v>51600</v>
      </c>
      <c r="D8" s="16">
        <f aca="true" t="shared" si="0" ref="D8:D44">B8/C8*100</f>
        <v>108.52713178294573</v>
      </c>
    </row>
    <row r="9" spans="1:4" ht="13.5">
      <c r="A9" s="9" t="s">
        <v>34</v>
      </c>
      <c r="B9" s="35"/>
      <c r="C9" s="35"/>
      <c r="D9" s="16"/>
    </row>
    <row r="10" spans="1:4" ht="13.5">
      <c r="A10" s="9" t="s">
        <v>35</v>
      </c>
      <c r="B10" s="35">
        <v>57000</v>
      </c>
      <c r="C10" s="35">
        <v>53700</v>
      </c>
      <c r="D10" s="16">
        <f t="shared" si="0"/>
        <v>106.14525139664805</v>
      </c>
    </row>
    <row r="11" spans="1:4" ht="13.5">
      <c r="A11" s="9" t="s">
        <v>36</v>
      </c>
      <c r="B11" s="35">
        <v>300</v>
      </c>
      <c r="C11" s="35">
        <v>100</v>
      </c>
      <c r="D11" s="16">
        <f t="shared" si="0"/>
        <v>300</v>
      </c>
    </row>
    <row r="12" spans="1:4" ht="13.5">
      <c r="A12" s="9" t="s">
        <v>37</v>
      </c>
      <c r="B12" s="35">
        <v>25800</v>
      </c>
      <c r="C12" s="35">
        <v>22000</v>
      </c>
      <c r="D12" s="16">
        <f t="shared" si="0"/>
        <v>117.27272727272727</v>
      </c>
    </row>
    <row r="13" spans="1:4" ht="13.5">
      <c r="A13" s="9" t="s">
        <v>38</v>
      </c>
      <c r="B13" s="35">
        <v>35000</v>
      </c>
      <c r="C13" s="35">
        <v>22500</v>
      </c>
      <c r="D13" s="16">
        <f t="shared" si="0"/>
        <v>155.55555555555557</v>
      </c>
    </row>
    <row r="14" spans="1:4" ht="13.5">
      <c r="A14" s="9" t="s">
        <v>39</v>
      </c>
      <c r="B14" s="35">
        <v>13100</v>
      </c>
      <c r="C14" s="35">
        <v>8800</v>
      </c>
      <c r="D14" s="16">
        <f t="shared" si="0"/>
        <v>148.86363636363635</v>
      </c>
    </row>
    <row r="15" spans="1:4" ht="13.5">
      <c r="A15" s="9" t="s">
        <v>40</v>
      </c>
      <c r="B15" s="35">
        <v>24600</v>
      </c>
      <c r="C15" s="35">
        <v>17000</v>
      </c>
      <c r="D15" s="16">
        <f t="shared" si="0"/>
        <v>144.70588235294116</v>
      </c>
    </row>
    <row r="16" spans="1:4" ht="13.5">
      <c r="A16" s="9" t="s">
        <v>41</v>
      </c>
      <c r="B16" s="35">
        <v>72500</v>
      </c>
      <c r="C16" s="35">
        <v>61000</v>
      </c>
      <c r="D16" s="16">
        <f t="shared" si="0"/>
        <v>118.85245901639345</v>
      </c>
    </row>
    <row r="17" spans="1:4" ht="13.5">
      <c r="A17" s="9" t="s">
        <v>42</v>
      </c>
      <c r="B17" s="35">
        <v>12000</v>
      </c>
      <c r="C17" s="35">
        <v>8300</v>
      </c>
      <c r="D17" s="16">
        <f t="shared" si="0"/>
        <v>144.57831325301206</v>
      </c>
    </row>
    <row r="18" spans="1:4" ht="13.5">
      <c r="A18" s="9" t="s">
        <v>43</v>
      </c>
      <c r="B18" s="35">
        <v>5500</v>
      </c>
      <c r="C18" s="35">
        <v>3000</v>
      </c>
      <c r="D18" s="16">
        <f t="shared" si="0"/>
        <v>183.33333333333331</v>
      </c>
    </row>
    <row r="19" spans="1:4" ht="13.5">
      <c r="A19" s="9" t="s">
        <v>44</v>
      </c>
      <c r="B19" s="35">
        <v>30700</v>
      </c>
      <c r="C19" s="35">
        <v>20000</v>
      </c>
      <c r="D19" s="16">
        <f t="shared" si="0"/>
        <v>153.5</v>
      </c>
    </row>
    <row r="20" spans="1:4" ht="13.5">
      <c r="A20" s="9" t="s">
        <v>45</v>
      </c>
      <c r="B20" s="35">
        <v>1500</v>
      </c>
      <c r="C20" s="35">
        <v>1300</v>
      </c>
      <c r="D20" s="16">
        <f t="shared" si="0"/>
        <v>115.38461538461537</v>
      </c>
    </row>
    <row r="21" spans="1:4" ht="13.5">
      <c r="A21" s="9" t="s">
        <v>46</v>
      </c>
      <c r="B21" s="35"/>
      <c r="C21" s="35">
        <v>250</v>
      </c>
      <c r="D21" s="16"/>
    </row>
    <row r="22" spans="1:4" s="20" customFormat="1" ht="13.5">
      <c r="A22" s="17" t="s">
        <v>47</v>
      </c>
      <c r="B22" s="18">
        <f>SUM(B23:B30)</f>
        <v>40000</v>
      </c>
      <c r="C22" s="42">
        <f>SUM(C23:C30)</f>
        <v>86450</v>
      </c>
      <c r="D22" s="19">
        <f t="shared" si="0"/>
        <v>46.26951995373048</v>
      </c>
    </row>
    <row r="23" spans="1:4" ht="13.5">
      <c r="A23" s="9" t="s">
        <v>48</v>
      </c>
      <c r="B23" s="35">
        <v>17000</v>
      </c>
      <c r="C23" s="1">
        <v>36700</v>
      </c>
      <c r="D23" s="16">
        <f t="shared" si="0"/>
        <v>46.321525885558586</v>
      </c>
    </row>
    <row r="24" spans="1:4" ht="13.5">
      <c r="A24" s="9" t="s">
        <v>49</v>
      </c>
      <c r="B24" s="35">
        <v>5000</v>
      </c>
      <c r="C24" s="35">
        <v>10000</v>
      </c>
      <c r="D24" s="16">
        <f t="shared" si="0"/>
        <v>50</v>
      </c>
    </row>
    <row r="25" spans="1:4" ht="13.5">
      <c r="A25" s="9" t="s">
        <v>50</v>
      </c>
      <c r="B25" s="35">
        <v>9600</v>
      </c>
      <c r="C25" s="35">
        <v>19650</v>
      </c>
      <c r="D25" s="16">
        <f t="shared" si="0"/>
        <v>48.854961832061065</v>
      </c>
    </row>
    <row r="26" spans="1:4" ht="13.5">
      <c r="A26" s="9" t="s">
        <v>51</v>
      </c>
      <c r="B26" s="10"/>
      <c r="C26" s="10"/>
      <c r="D26" s="16"/>
    </row>
    <row r="27" spans="1:4" ht="13.5">
      <c r="A27" s="9" t="s">
        <v>52</v>
      </c>
      <c r="B27" s="10"/>
      <c r="C27" s="10"/>
      <c r="D27" s="16"/>
    </row>
    <row r="28" spans="1:4" ht="13.5">
      <c r="A28" s="9" t="s">
        <v>53</v>
      </c>
      <c r="B28" s="10"/>
      <c r="C28" s="10"/>
      <c r="D28" s="16"/>
    </row>
    <row r="29" spans="1:4" ht="13.5">
      <c r="A29" s="9" t="s">
        <v>54</v>
      </c>
      <c r="B29" s="10"/>
      <c r="C29" s="10"/>
      <c r="D29" s="16"/>
    </row>
    <row r="30" spans="1:4" ht="13.5">
      <c r="A30" s="9" t="s">
        <v>55</v>
      </c>
      <c r="B30" s="35">
        <v>8400</v>
      </c>
      <c r="C30" s="35">
        <v>20100</v>
      </c>
      <c r="D30" s="16">
        <f t="shared" si="0"/>
        <v>41.7910447761194</v>
      </c>
    </row>
    <row r="31" spans="1:4" s="20" customFormat="1" ht="23.25" customHeight="1">
      <c r="A31" s="25" t="s">
        <v>66</v>
      </c>
      <c r="B31" s="221">
        <f>B5+B22</f>
        <v>569000</v>
      </c>
      <c r="C31" s="221">
        <f>C5+C22</f>
        <v>527000</v>
      </c>
      <c r="D31" s="19">
        <f t="shared" si="0"/>
        <v>107.96963946869069</v>
      </c>
    </row>
    <row r="32" spans="1:4" s="20" customFormat="1" ht="13.5">
      <c r="A32" s="17" t="s">
        <v>63</v>
      </c>
      <c r="B32" s="18"/>
      <c r="C32" s="18"/>
      <c r="D32" s="19"/>
    </row>
    <row r="33" spans="1:4" s="20" customFormat="1" ht="13.5">
      <c r="A33" s="17" t="s">
        <v>64</v>
      </c>
      <c r="B33" s="42">
        <f>B34+B38+B39+B40+B41+B42+B43</f>
        <v>191882</v>
      </c>
      <c r="C33" s="18">
        <f>C34+C38+C39+C40+C41+C42+C43</f>
        <v>272212</v>
      </c>
      <c r="D33" s="19">
        <f t="shared" si="0"/>
        <v>70.48991227425682</v>
      </c>
    </row>
    <row r="34" spans="1:4" ht="13.5">
      <c r="A34" s="9" t="s">
        <v>56</v>
      </c>
      <c r="B34" s="10">
        <f>B35+B36+B37</f>
        <v>58882</v>
      </c>
      <c r="C34" s="35">
        <f>C35+C36+C37</f>
        <v>89150</v>
      </c>
      <c r="D34" s="16">
        <f t="shared" si="0"/>
        <v>66.04823331463825</v>
      </c>
    </row>
    <row r="35" spans="1:4" ht="13.5">
      <c r="A35" s="9" t="s">
        <v>67</v>
      </c>
      <c r="B35" s="10">
        <v>23722</v>
      </c>
      <c r="C35" s="35">
        <v>23722</v>
      </c>
      <c r="D35" s="53">
        <f t="shared" si="0"/>
        <v>100</v>
      </c>
    </row>
    <row r="36" spans="1:4" ht="13.5">
      <c r="A36" s="9" t="s">
        <v>68</v>
      </c>
      <c r="B36" s="10">
        <v>35160</v>
      </c>
      <c r="C36" s="35">
        <f>35160+30268</f>
        <v>65428</v>
      </c>
      <c r="D36" s="16">
        <f t="shared" si="0"/>
        <v>53.73846059790915</v>
      </c>
    </row>
    <row r="37" spans="1:4" ht="13.5">
      <c r="A37" s="9" t="s">
        <v>69</v>
      </c>
      <c r="B37" s="10"/>
      <c r="C37" s="10"/>
      <c r="D37" s="16"/>
    </row>
    <row r="38" spans="1:4" ht="13.5">
      <c r="A38" s="9" t="s">
        <v>57</v>
      </c>
      <c r="B38" s="10"/>
      <c r="C38" s="10"/>
      <c r="D38" s="16"/>
    </row>
    <row r="39" spans="1:4" ht="13.5">
      <c r="A39" s="9" t="s">
        <v>58</v>
      </c>
      <c r="B39" s="10"/>
      <c r="C39" s="10"/>
      <c r="D39" s="16"/>
    </row>
    <row r="40" spans="1:4" ht="13.5">
      <c r="A40" s="9" t="s">
        <v>59</v>
      </c>
      <c r="B40" s="10">
        <v>123000</v>
      </c>
      <c r="C40" s="35">
        <v>133000</v>
      </c>
      <c r="D40" s="16">
        <f t="shared" si="0"/>
        <v>92.4812030075188</v>
      </c>
    </row>
    <row r="41" spans="1:4" ht="13.5">
      <c r="A41" s="9" t="s">
        <v>60</v>
      </c>
      <c r="B41" s="10">
        <v>10000</v>
      </c>
      <c r="C41" s="10">
        <v>25000</v>
      </c>
      <c r="D41" s="16">
        <f t="shared" si="0"/>
        <v>40</v>
      </c>
    </row>
    <row r="42" spans="1:4" ht="13.5">
      <c r="A42" s="9" t="s">
        <v>61</v>
      </c>
      <c r="B42" s="10"/>
      <c r="C42" s="10">
        <v>25062</v>
      </c>
      <c r="D42" s="16"/>
    </row>
    <row r="43" spans="1:4" ht="13.5">
      <c r="A43" s="9" t="s">
        <v>62</v>
      </c>
      <c r="B43" s="10"/>
      <c r="C43" s="10"/>
      <c r="D43" s="16"/>
    </row>
    <row r="44" spans="1:4" s="20" customFormat="1" ht="23.25" customHeight="1" thickBot="1">
      <c r="A44" s="26" t="s">
        <v>65</v>
      </c>
      <c r="B44" s="247">
        <f>B31+B33</f>
        <v>760882</v>
      </c>
      <c r="C44" s="247">
        <f>C31+C33</f>
        <v>799212</v>
      </c>
      <c r="D44" s="21">
        <f t="shared" si="0"/>
        <v>95.2040259655761</v>
      </c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H22" sqref="H22"/>
    </sheetView>
  </sheetViews>
  <sheetFormatPr defaultColWidth="9.140625" defaultRowHeight="15"/>
  <cols>
    <col min="1" max="1" width="37.421875" style="172" customWidth="1"/>
    <col min="2" max="2" width="12.421875" style="172" customWidth="1"/>
    <col min="3" max="3" width="14.140625" style="172" customWidth="1"/>
    <col min="4" max="4" width="16.57421875" style="172" customWidth="1"/>
    <col min="5" max="16384" width="9.00390625" style="172" customWidth="1"/>
  </cols>
  <sheetData>
    <row r="1" ht="18.75" customHeight="1">
      <c r="A1" s="172" t="s">
        <v>604</v>
      </c>
    </row>
    <row r="2" spans="1:4" ht="24.75" customHeight="1">
      <c r="A2" s="289" t="s">
        <v>788</v>
      </c>
      <c r="B2" s="289"/>
      <c r="C2" s="289"/>
      <c r="D2" s="289"/>
    </row>
    <row r="3" spans="2:4" ht="17.25" customHeight="1">
      <c r="B3" s="173"/>
      <c r="C3" s="174"/>
      <c r="D3" s="175" t="s">
        <v>374</v>
      </c>
    </row>
    <row r="4" spans="1:4" ht="45.75" customHeight="1">
      <c r="A4" s="176" t="s">
        <v>589</v>
      </c>
      <c r="B4" s="176" t="s">
        <v>525</v>
      </c>
      <c r="C4" s="177" t="s">
        <v>590</v>
      </c>
      <c r="D4" s="177" t="s">
        <v>591</v>
      </c>
    </row>
    <row r="5" spans="1:4" ht="20.25" customHeight="1">
      <c r="A5" s="178" t="s">
        <v>592</v>
      </c>
      <c r="B5" s="179"/>
      <c r="C5" s="179"/>
      <c r="D5" s="180"/>
    </row>
    <row r="6" spans="1:4" ht="20.25" customHeight="1">
      <c r="A6" s="178" t="s">
        <v>593</v>
      </c>
      <c r="B6" s="181">
        <v>60785</v>
      </c>
      <c r="C6" s="181">
        <v>56331</v>
      </c>
      <c r="D6" s="182">
        <f>B6/C6*100</f>
        <v>107.90683637783813</v>
      </c>
    </row>
    <row r="7" spans="1:4" ht="20.25" customHeight="1">
      <c r="A7" s="178" t="s">
        <v>594</v>
      </c>
      <c r="B7" s="181">
        <v>52873</v>
      </c>
      <c r="C7" s="181">
        <v>44793</v>
      </c>
      <c r="D7" s="182">
        <f>B7/C7*100</f>
        <v>118.0385328064653</v>
      </c>
    </row>
    <row r="8" spans="1:4" ht="20.25" customHeight="1">
      <c r="A8" s="178" t="s">
        <v>595</v>
      </c>
      <c r="B8" s="181"/>
      <c r="C8" s="181"/>
      <c r="D8" s="181"/>
    </row>
    <row r="9" spans="1:4" ht="20.25" customHeight="1">
      <c r="A9" s="178" t="s">
        <v>596</v>
      </c>
      <c r="B9" s="181"/>
      <c r="C9" s="181"/>
      <c r="D9" s="181"/>
    </row>
    <row r="10" spans="1:4" ht="20.25" customHeight="1">
      <c r="A10" s="183" t="s">
        <v>597</v>
      </c>
      <c r="B10" s="181"/>
      <c r="C10" s="181"/>
      <c r="D10" s="181"/>
    </row>
    <row r="11" spans="1:4" ht="20.25" customHeight="1">
      <c r="A11" s="178" t="s">
        <v>598</v>
      </c>
      <c r="B11" s="181"/>
      <c r="C11" s="181"/>
      <c r="D11" s="181"/>
    </row>
    <row r="12" spans="1:4" ht="20.25" customHeight="1">
      <c r="A12" s="183" t="s">
        <v>599</v>
      </c>
      <c r="B12" s="181"/>
      <c r="C12" s="181"/>
      <c r="D12" s="181"/>
    </row>
    <row r="13" spans="1:4" ht="20.25" customHeight="1">
      <c r="A13" s="178" t="s">
        <v>600</v>
      </c>
      <c r="B13" s="181"/>
      <c r="C13" s="181"/>
      <c r="D13" s="181"/>
    </row>
    <row r="14" spans="1:4" ht="20.25" customHeight="1">
      <c r="A14" s="178" t="s">
        <v>601</v>
      </c>
      <c r="B14" s="181"/>
      <c r="C14" s="181"/>
      <c r="D14" s="181"/>
    </row>
    <row r="15" spans="1:4" ht="20.25" customHeight="1">
      <c r="A15" s="178" t="s">
        <v>602</v>
      </c>
      <c r="B15" s="181"/>
      <c r="C15" s="181"/>
      <c r="D15" s="181"/>
    </row>
    <row r="16" spans="1:4" s="187" customFormat="1" ht="24" customHeight="1">
      <c r="A16" s="184" t="s">
        <v>603</v>
      </c>
      <c r="B16" s="185">
        <f>B6+B7</f>
        <v>113658</v>
      </c>
      <c r="C16" s="185">
        <f>C6+C7</f>
        <v>101124</v>
      </c>
      <c r="D16" s="186">
        <f>B16/C16*100</f>
        <v>112.39468375459832</v>
      </c>
    </row>
  </sheetData>
  <sheetProtection/>
  <mergeCells count="1">
    <mergeCell ref="A2:D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B6" sqref="B6:B7"/>
    </sheetView>
  </sheetViews>
  <sheetFormatPr defaultColWidth="9.140625" defaultRowHeight="15"/>
  <cols>
    <col min="1" max="1" width="46.00390625" style="172" customWidth="1"/>
    <col min="2" max="2" width="13.00390625" style="172" customWidth="1"/>
    <col min="3" max="3" width="13.421875" style="172" customWidth="1"/>
    <col min="4" max="4" width="16.00390625" style="172" customWidth="1"/>
    <col min="5" max="16384" width="9.00390625" style="172" customWidth="1"/>
  </cols>
  <sheetData>
    <row r="1" ht="18.75" customHeight="1">
      <c r="A1" s="172" t="s">
        <v>617</v>
      </c>
    </row>
    <row r="2" spans="1:4" ht="26.25" customHeight="1">
      <c r="A2" s="289" t="s">
        <v>789</v>
      </c>
      <c r="B2" s="289"/>
      <c r="C2" s="289"/>
      <c r="D2" s="289"/>
    </row>
    <row r="3" spans="2:4" ht="17.25" customHeight="1">
      <c r="B3" s="173"/>
      <c r="C3" s="174"/>
      <c r="D3" s="175" t="s">
        <v>374</v>
      </c>
    </row>
    <row r="4" spans="1:4" ht="44.25" customHeight="1">
      <c r="A4" s="215" t="s">
        <v>589</v>
      </c>
      <c r="B4" s="176" t="s">
        <v>525</v>
      </c>
      <c r="C4" s="177" t="s">
        <v>590</v>
      </c>
      <c r="D4" s="177" t="s">
        <v>591</v>
      </c>
    </row>
    <row r="5" spans="1:4" ht="22.5" customHeight="1">
      <c r="A5" s="178" t="s">
        <v>605</v>
      </c>
      <c r="B5" s="179"/>
      <c r="C5" s="179"/>
      <c r="D5" s="180"/>
    </row>
    <row r="6" spans="1:4" ht="22.5" customHeight="1">
      <c r="A6" s="178" t="s">
        <v>606</v>
      </c>
      <c r="B6" s="181">
        <v>42287</v>
      </c>
      <c r="C6" s="181">
        <v>39594</v>
      </c>
      <c r="D6" s="182">
        <f>B6/C6*100</f>
        <v>106.80153558619993</v>
      </c>
    </row>
    <row r="7" spans="1:4" ht="22.5" customHeight="1">
      <c r="A7" s="178" t="s">
        <v>607</v>
      </c>
      <c r="B7" s="181">
        <v>55725</v>
      </c>
      <c r="C7" s="181">
        <v>53314</v>
      </c>
      <c r="D7" s="182">
        <f>B7/C7*100</f>
        <v>104.5222643208163</v>
      </c>
    </row>
    <row r="8" spans="1:4" ht="22.5" customHeight="1">
      <c r="A8" s="178" t="s">
        <v>608</v>
      </c>
      <c r="B8" s="181"/>
      <c r="C8" s="181"/>
      <c r="D8" s="181"/>
    </row>
    <row r="9" spans="1:4" ht="22.5" customHeight="1">
      <c r="A9" s="178" t="s">
        <v>609</v>
      </c>
      <c r="B9" s="181"/>
      <c r="C9" s="181"/>
      <c r="D9" s="181"/>
    </row>
    <row r="10" spans="1:4" ht="22.5" customHeight="1">
      <c r="A10" s="183" t="s">
        <v>610</v>
      </c>
      <c r="B10" s="181"/>
      <c r="C10" s="181"/>
      <c r="D10" s="181"/>
    </row>
    <row r="11" spans="1:4" ht="22.5" customHeight="1">
      <c r="A11" s="178" t="s">
        <v>611</v>
      </c>
      <c r="B11" s="181"/>
      <c r="C11" s="181"/>
      <c r="D11" s="181"/>
    </row>
    <row r="12" spans="1:4" ht="22.5" customHeight="1">
      <c r="A12" s="183" t="s">
        <v>612</v>
      </c>
      <c r="B12" s="181"/>
      <c r="C12" s="181"/>
      <c r="D12" s="181"/>
    </row>
    <row r="13" spans="1:4" ht="22.5" customHeight="1">
      <c r="A13" s="178" t="s">
        <v>613</v>
      </c>
      <c r="B13" s="181"/>
      <c r="C13" s="181"/>
      <c r="D13" s="181"/>
    </row>
    <row r="14" spans="1:4" ht="22.5" customHeight="1">
      <c r="A14" s="178" t="s">
        <v>614</v>
      </c>
      <c r="B14" s="181"/>
      <c r="C14" s="181"/>
      <c r="D14" s="181"/>
    </row>
    <row r="15" spans="1:4" ht="22.5" customHeight="1">
      <c r="A15" s="178" t="s">
        <v>615</v>
      </c>
      <c r="B15" s="181"/>
      <c r="C15" s="181"/>
      <c r="D15" s="181"/>
    </row>
    <row r="16" spans="1:4" s="190" customFormat="1" ht="27.75" customHeight="1">
      <c r="A16" s="188" t="s">
        <v>616</v>
      </c>
      <c r="B16" s="189">
        <f>B6+B7</f>
        <v>98012</v>
      </c>
      <c r="C16" s="189">
        <f>C6+C7</f>
        <v>92908</v>
      </c>
      <c r="D16" s="191">
        <f>B16/C16*100</f>
        <v>105.49360657855082</v>
      </c>
    </row>
  </sheetData>
  <sheetProtection/>
  <mergeCells count="1">
    <mergeCell ref="A2:D2"/>
  </mergeCells>
  <conditionalFormatting sqref="D16">
    <cfRule type="cellIs" priority="1" dxfId="1" operator="lessThan" stopIfTrue="1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65"/>
  <sheetViews>
    <sheetView zoomScalePageLayoutView="0" workbookViewId="0" topLeftCell="A7">
      <selection activeCell="D24" sqref="D24"/>
    </sheetView>
  </sheetViews>
  <sheetFormatPr defaultColWidth="9.140625" defaultRowHeight="15"/>
  <cols>
    <col min="1" max="1" width="37.421875" style="172" customWidth="1"/>
    <col min="2" max="3" width="14.140625" style="172" customWidth="1"/>
    <col min="4" max="4" width="21.7109375" style="172" customWidth="1"/>
    <col min="5" max="16384" width="9.00390625" style="172" customWidth="1"/>
  </cols>
  <sheetData>
    <row r="1" ht="18.75" customHeight="1">
      <c r="A1" s="172" t="s">
        <v>629</v>
      </c>
    </row>
    <row r="2" spans="1:4" ht="21" customHeight="1">
      <c r="A2" s="290" t="s">
        <v>790</v>
      </c>
      <c r="B2" s="290"/>
      <c r="C2" s="290"/>
      <c r="D2" s="290"/>
    </row>
    <row r="3" spans="2:4" ht="17.25" customHeight="1">
      <c r="B3" s="173"/>
      <c r="C3" s="174"/>
      <c r="D3" s="175" t="s">
        <v>374</v>
      </c>
    </row>
    <row r="4" spans="1:4" ht="36.75" customHeight="1">
      <c r="A4" s="215" t="s">
        <v>589</v>
      </c>
      <c r="B4" s="176" t="s">
        <v>525</v>
      </c>
      <c r="C4" s="177" t="s">
        <v>590</v>
      </c>
      <c r="D4" s="177" t="s">
        <v>591</v>
      </c>
    </row>
    <row r="5" spans="1:4" ht="20.25" customHeight="1">
      <c r="A5" s="192" t="s">
        <v>592</v>
      </c>
      <c r="B5" s="193"/>
      <c r="C5" s="193"/>
      <c r="D5" s="194"/>
    </row>
    <row r="6" spans="1:4" ht="20.25" customHeight="1">
      <c r="A6" s="195" t="s">
        <v>618</v>
      </c>
      <c r="B6" s="193"/>
      <c r="C6" s="193"/>
      <c r="D6" s="194"/>
    </row>
    <row r="7" spans="1:4" ht="20.25" customHeight="1">
      <c r="A7" s="195" t="s">
        <v>619</v>
      </c>
      <c r="B7" s="193"/>
      <c r="C7" s="193"/>
      <c r="D7" s="194"/>
    </row>
    <row r="8" spans="1:4" ht="20.25" customHeight="1">
      <c r="A8" s="195" t="s">
        <v>620</v>
      </c>
      <c r="B8" s="193"/>
      <c r="C8" s="193"/>
      <c r="D8" s="194"/>
    </row>
    <row r="9" spans="1:4" ht="20.25" customHeight="1">
      <c r="A9" s="195" t="s">
        <v>621</v>
      </c>
      <c r="B9" s="193"/>
      <c r="C9" s="193"/>
      <c r="D9" s="194"/>
    </row>
    <row r="10" spans="1:4" ht="20.25" customHeight="1">
      <c r="A10" s="196" t="s">
        <v>622</v>
      </c>
      <c r="B10" s="193"/>
      <c r="C10" s="193"/>
      <c r="D10" s="194"/>
    </row>
    <row r="11" spans="1:4" ht="20.25" customHeight="1">
      <c r="A11" s="192" t="s">
        <v>593</v>
      </c>
      <c r="B11" s="181">
        <f>SUM(B12:B16)</f>
        <v>60785</v>
      </c>
      <c r="C11" s="181">
        <f>SUM(C12:C16)</f>
        <v>56331</v>
      </c>
      <c r="D11" s="182">
        <f>B11/C11*100</f>
        <v>107.90683637783813</v>
      </c>
    </row>
    <row r="12" spans="1:4" ht="20.25" customHeight="1">
      <c r="A12" s="195" t="s">
        <v>618</v>
      </c>
      <c r="B12" s="181">
        <v>13845</v>
      </c>
      <c r="C12" s="181">
        <v>13180</v>
      </c>
      <c r="D12" s="182">
        <f aca="true" t="shared" si="0" ref="D12:D21">B12/C12*100</f>
        <v>105.0455235204856</v>
      </c>
    </row>
    <row r="13" spans="1:4" ht="20.25" customHeight="1">
      <c r="A13" s="195" t="s">
        <v>619</v>
      </c>
      <c r="B13" s="181">
        <v>43139</v>
      </c>
      <c r="C13" s="181">
        <v>40466</v>
      </c>
      <c r="D13" s="182">
        <f t="shared" si="0"/>
        <v>106.60554539613503</v>
      </c>
    </row>
    <row r="14" spans="1:4" ht="20.25" customHeight="1">
      <c r="A14" s="195" t="s">
        <v>620</v>
      </c>
      <c r="B14" s="181">
        <v>2800</v>
      </c>
      <c r="C14" s="181">
        <v>1812</v>
      </c>
      <c r="D14" s="182">
        <f t="shared" si="0"/>
        <v>154.5253863134658</v>
      </c>
    </row>
    <row r="15" spans="1:4" ht="20.25" customHeight="1">
      <c r="A15" s="195" t="s">
        <v>621</v>
      </c>
      <c r="B15" s="181">
        <v>1001</v>
      </c>
      <c r="C15" s="181">
        <v>873</v>
      </c>
      <c r="D15" s="182">
        <f t="shared" si="0"/>
        <v>114.66208476517754</v>
      </c>
    </row>
    <row r="16" spans="1:4" ht="20.25" customHeight="1">
      <c r="A16" s="196" t="s">
        <v>622</v>
      </c>
      <c r="B16" s="181"/>
      <c r="C16" s="181"/>
      <c r="D16" s="182"/>
    </row>
    <row r="17" spans="1:4" ht="20.25" customHeight="1">
      <c r="A17" s="192" t="s">
        <v>594</v>
      </c>
      <c r="B17" s="181">
        <f>SUM(B18:B22)</f>
        <v>52873</v>
      </c>
      <c r="C17" s="181">
        <f>SUM(C18:C22)</f>
        <v>44793</v>
      </c>
      <c r="D17" s="182">
        <f t="shared" si="0"/>
        <v>118.0385328064653</v>
      </c>
    </row>
    <row r="18" spans="1:4" ht="20.25" customHeight="1">
      <c r="A18" s="178" t="s">
        <v>618</v>
      </c>
      <c r="B18" s="181">
        <v>38188</v>
      </c>
      <c r="C18" s="181">
        <v>37625</v>
      </c>
      <c r="D18" s="182">
        <f t="shared" si="0"/>
        <v>101.49634551495016</v>
      </c>
    </row>
    <row r="19" spans="1:4" ht="20.25" customHeight="1">
      <c r="A19" s="178" t="s">
        <v>619</v>
      </c>
      <c r="B19" s="181">
        <v>14500</v>
      </c>
      <c r="C19" s="181">
        <v>7000</v>
      </c>
      <c r="D19" s="182">
        <f t="shared" si="0"/>
        <v>207.14285714285717</v>
      </c>
    </row>
    <row r="20" spans="1:4" ht="20.25" customHeight="1">
      <c r="A20" s="178" t="s">
        <v>620</v>
      </c>
      <c r="B20" s="181">
        <v>120</v>
      </c>
      <c r="C20" s="181">
        <v>109</v>
      </c>
      <c r="D20" s="182">
        <f t="shared" si="0"/>
        <v>110.09174311926606</v>
      </c>
    </row>
    <row r="21" spans="1:4" ht="20.25" customHeight="1">
      <c r="A21" s="178" t="s">
        <v>621</v>
      </c>
      <c r="B21" s="181">
        <v>65</v>
      </c>
      <c r="C21" s="181">
        <v>59</v>
      </c>
      <c r="D21" s="182">
        <f t="shared" si="0"/>
        <v>110.16949152542372</v>
      </c>
    </row>
    <row r="22" spans="1:4" ht="20.25" customHeight="1">
      <c r="A22" s="197" t="s">
        <v>622</v>
      </c>
      <c r="B22" s="181"/>
      <c r="C22" s="181"/>
      <c r="D22" s="181"/>
    </row>
    <row r="23" spans="1:4" ht="20.25" customHeight="1">
      <c r="A23" s="192" t="s">
        <v>595</v>
      </c>
      <c r="B23" s="181"/>
      <c r="C23" s="181"/>
      <c r="D23" s="181"/>
    </row>
    <row r="24" spans="1:4" ht="20.25" customHeight="1">
      <c r="A24" s="178" t="s">
        <v>618</v>
      </c>
      <c r="B24" s="181"/>
      <c r="C24" s="181"/>
      <c r="D24" s="181"/>
    </row>
    <row r="25" spans="1:4" ht="20.25" customHeight="1">
      <c r="A25" s="178" t="s">
        <v>619</v>
      </c>
      <c r="B25" s="181"/>
      <c r="C25" s="181"/>
      <c r="D25" s="181"/>
    </row>
    <row r="26" spans="1:4" ht="20.25" customHeight="1">
      <c r="A26" s="178" t="s">
        <v>620</v>
      </c>
      <c r="B26" s="181"/>
      <c r="C26" s="181"/>
      <c r="D26" s="181"/>
    </row>
    <row r="27" spans="1:4" ht="20.25" customHeight="1">
      <c r="A27" s="178" t="s">
        <v>621</v>
      </c>
      <c r="B27" s="181"/>
      <c r="C27" s="181"/>
      <c r="D27" s="181"/>
    </row>
    <row r="28" spans="1:4" ht="20.25" customHeight="1">
      <c r="A28" s="197" t="s">
        <v>622</v>
      </c>
      <c r="B28" s="181"/>
      <c r="C28" s="181"/>
      <c r="D28" s="181"/>
    </row>
    <row r="29" spans="1:4" ht="20.25" customHeight="1">
      <c r="A29" s="192" t="s">
        <v>596</v>
      </c>
      <c r="B29" s="181"/>
      <c r="C29" s="181"/>
      <c r="D29" s="181"/>
    </row>
    <row r="30" spans="1:4" ht="20.25" customHeight="1">
      <c r="A30" s="198" t="s">
        <v>623</v>
      </c>
      <c r="B30" s="181"/>
      <c r="C30" s="181"/>
      <c r="D30" s="181"/>
    </row>
    <row r="31" spans="1:4" ht="20.25" customHeight="1">
      <c r="A31" s="195" t="s">
        <v>618</v>
      </c>
      <c r="B31" s="181"/>
      <c r="C31" s="181"/>
      <c r="D31" s="181"/>
    </row>
    <row r="32" spans="1:4" ht="20.25" customHeight="1">
      <c r="A32" s="195" t="s">
        <v>619</v>
      </c>
      <c r="B32" s="181"/>
      <c r="C32" s="181"/>
      <c r="D32" s="181"/>
    </row>
    <row r="33" spans="1:4" ht="20.25" customHeight="1">
      <c r="A33" s="195" t="s">
        <v>620</v>
      </c>
      <c r="B33" s="181"/>
      <c r="C33" s="181"/>
      <c r="D33" s="181"/>
    </row>
    <row r="34" spans="1:4" ht="20.25" customHeight="1">
      <c r="A34" s="195" t="s">
        <v>621</v>
      </c>
      <c r="B34" s="181"/>
      <c r="C34" s="181"/>
      <c r="D34" s="181"/>
    </row>
    <row r="35" spans="1:4" ht="20.25" customHeight="1">
      <c r="A35" s="196" t="s">
        <v>622</v>
      </c>
      <c r="B35" s="181"/>
      <c r="C35" s="181"/>
      <c r="D35" s="181"/>
    </row>
    <row r="36" spans="1:4" ht="20.25" customHeight="1">
      <c r="A36" s="178" t="s">
        <v>624</v>
      </c>
      <c r="B36" s="181"/>
      <c r="C36" s="181"/>
      <c r="D36" s="181"/>
    </row>
    <row r="37" spans="1:4" ht="20.25" customHeight="1">
      <c r="A37" s="195" t="s">
        <v>618</v>
      </c>
      <c r="B37" s="181"/>
      <c r="C37" s="181"/>
      <c r="D37" s="181"/>
    </row>
    <row r="38" spans="1:4" ht="20.25" customHeight="1">
      <c r="A38" s="195" t="s">
        <v>619</v>
      </c>
      <c r="B38" s="181"/>
      <c r="C38" s="181"/>
      <c r="D38" s="181"/>
    </row>
    <row r="39" spans="1:4" ht="20.25" customHeight="1">
      <c r="A39" s="195" t="s">
        <v>620</v>
      </c>
      <c r="B39" s="181"/>
      <c r="C39" s="181"/>
      <c r="D39" s="181"/>
    </row>
    <row r="40" spans="1:4" ht="20.25" customHeight="1">
      <c r="A40" s="195" t="s">
        <v>621</v>
      </c>
      <c r="B40" s="181"/>
      <c r="C40" s="181"/>
      <c r="D40" s="181"/>
    </row>
    <row r="41" spans="1:4" ht="20.25" customHeight="1">
      <c r="A41" s="195" t="s">
        <v>622</v>
      </c>
      <c r="B41" s="181"/>
      <c r="C41" s="181"/>
      <c r="D41" s="181"/>
    </row>
    <row r="42" spans="1:4" ht="20.25" customHeight="1">
      <c r="A42" s="198" t="s">
        <v>625</v>
      </c>
      <c r="B42" s="181"/>
      <c r="C42" s="181"/>
      <c r="D42" s="181"/>
    </row>
    <row r="43" spans="1:4" ht="20.25" customHeight="1">
      <c r="A43" s="198" t="s">
        <v>626</v>
      </c>
      <c r="B43" s="181"/>
      <c r="C43" s="181"/>
      <c r="D43" s="181"/>
    </row>
    <row r="44" spans="1:4" ht="20.25" customHeight="1">
      <c r="A44" s="198" t="s">
        <v>627</v>
      </c>
      <c r="B44" s="181"/>
      <c r="C44" s="181"/>
      <c r="D44" s="181"/>
    </row>
    <row r="45" spans="1:4" ht="20.25" customHeight="1">
      <c r="A45" s="198" t="s">
        <v>628</v>
      </c>
      <c r="B45" s="181"/>
      <c r="C45" s="181"/>
      <c r="D45" s="181"/>
    </row>
    <row r="46" spans="1:4" ht="20.25" customHeight="1">
      <c r="A46" s="199" t="s">
        <v>621</v>
      </c>
      <c r="B46" s="181"/>
      <c r="C46" s="181"/>
      <c r="D46" s="181"/>
    </row>
    <row r="47" spans="1:4" ht="20.25" customHeight="1">
      <c r="A47" s="199" t="s">
        <v>622</v>
      </c>
      <c r="B47" s="181"/>
      <c r="C47" s="181"/>
      <c r="D47" s="181"/>
    </row>
    <row r="48" spans="1:4" ht="20.25" customHeight="1">
      <c r="A48" s="192" t="s">
        <v>600</v>
      </c>
      <c r="B48" s="181"/>
      <c r="C48" s="181"/>
      <c r="D48" s="181"/>
    </row>
    <row r="49" spans="1:4" ht="20.25" customHeight="1">
      <c r="A49" s="195" t="s">
        <v>618</v>
      </c>
      <c r="B49" s="181"/>
      <c r="C49" s="181"/>
      <c r="D49" s="181"/>
    </row>
    <row r="50" spans="1:4" ht="20.25" customHeight="1">
      <c r="A50" s="195" t="s">
        <v>619</v>
      </c>
      <c r="B50" s="181"/>
      <c r="C50" s="181"/>
      <c r="D50" s="181"/>
    </row>
    <row r="51" spans="1:4" ht="20.25" customHeight="1">
      <c r="A51" s="195" t="s">
        <v>620</v>
      </c>
      <c r="B51" s="181"/>
      <c r="C51" s="181"/>
      <c r="D51" s="181"/>
    </row>
    <row r="52" spans="1:4" ht="20.25" customHeight="1">
      <c r="A52" s="195" t="s">
        <v>621</v>
      </c>
      <c r="B52" s="181"/>
      <c r="C52" s="181"/>
      <c r="D52" s="181"/>
    </row>
    <row r="53" spans="1:4" ht="20.25" customHeight="1">
      <c r="A53" s="195" t="s">
        <v>622</v>
      </c>
      <c r="B53" s="181"/>
      <c r="C53" s="181"/>
      <c r="D53" s="181"/>
    </row>
    <row r="54" spans="1:4" ht="20.25" customHeight="1">
      <c r="A54" s="192" t="s">
        <v>601</v>
      </c>
      <c r="B54" s="181"/>
      <c r="C54" s="181"/>
      <c r="D54" s="181"/>
    </row>
    <row r="55" spans="1:4" ht="20.25" customHeight="1">
      <c r="A55" s="195" t="s">
        <v>618</v>
      </c>
      <c r="B55" s="181"/>
      <c r="C55" s="181"/>
      <c r="D55" s="181"/>
    </row>
    <row r="56" spans="1:4" ht="20.25" customHeight="1">
      <c r="A56" s="195" t="s">
        <v>619</v>
      </c>
      <c r="B56" s="181"/>
      <c r="C56" s="181"/>
      <c r="D56" s="181"/>
    </row>
    <row r="57" spans="1:4" ht="20.25" customHeight="1">
      <c r="A57" s="195" t="s">
        <v>620</v>
      </c>
      <c r="B57" s="181"/>
      <c r="C57" s="181"/>
      <c r="D57" s="181"/>
    </row>
    <row r="58" spans="1:4" ht="20.25" customHeight="1">
      <c r="A58" s="195" t="s">
        <v>621</v>
      </c>
      <c r="B58" s="181"/>
      <c r="C58" s="181"/>
      <c r="D58" s="181"/>
    </row>
    <row r="59" spans="1:4" ht="20.25" customHeight="1">
      <c r="A59" s="195" t="s">
        <v>622</v>
      </c>
      <c r="B59" s="181"/>
      <c r="C59" s="181"/>
      <c r="D59" s="181"/>
    </row>
    <row r="60" spans="1:4" ht="20.25" customHeight="1">
      <c r="A60" s="192" t="s">
        <v>602</v>
      </c>
      <c r="B60" s="181"/>
      <c r="C60" s="181"/>
      <c r="D60" s="181"/>
    </row>
    <row r="61" spans="1:4" ht="20.25" customHeight="1">
      <c r="A61" s="195" t="s">
        <v>618</v>
      </c>
      <c r="B61" s="181"/>
      <c r="C61" s="181"/>
      <c r="D61" s="181"/>
    </row>
    <row r="62" spans="1:4" ht="20.25" customHeight="1">
      <c r="A62" s="195" t="s">
        <v>619</v>
      </c>
      <c r="B62" s="181"/>
      <c r="C62" s="181"/>
      <c r="D62" s="181"/>
    </row>
    <row r="63" spans="1:4" ht="20.25" customHeight="1">
      <c r="A63" s="195" t="s">
        <v>620</v>
      </c>
      <c r="B63" s="181"/>
      <c r="C63" s="181"/>
      <c r="D63" s="181"/>
    </row>
    <row r="64" spans="1:4" ht="20.25" customHeight="1">
      <c r="A64" s="195" t="s">
        <v>621</v>
      </c>
      <c r="B64" s="181"/>
      <c r="C64" s="181"/>
      <c r="D64" s="181"/>
    </row>
    <row r="65" spans="1:4" ht="20.25" customHeight="1">
      <c r="A65" s="195" t="s">
        <v>622</v>
      </c>
      <c r="B65" s="200"/>
      <c r="C65" s="200"/>
      <c r="D65" s="200"/>
    </row>
  </sheetData>
  <sheetProtection/>
  <mergeCells count="1">
    <mergeCell ref="A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ignoredErrors>
    <ignoredError sqref="C11:C16 B11" formulaRange="1"/>
  </ignoredErrors>
</worksheet>
</file>

<file path=xl/worksheets/sheet23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15" sqref="D15"/>
    </sheetView>
  </sheetViews>
  <sheetFormatPr defaultColWidth="9.140625" defaultRowHeight="15"/>
  <cols>
    <col min="1" max="1" width="46.00390625" style="172" customWidth="1"/>
    <col min="2" max="2" width="13.00390625" style="172" customWidth="1"/>
    <col min="3" max="3" width="13.421875" style="172" customWidth="1"/>
    <col min="4" max="4" width="16.28125" style="172" customWidth="1"/>
    <col min="5" max="16384" width="9.00390625" style="172" customWidth="1"/>
  </cols>
  <sheetData>
    <row r="1" ht="18.75" customHeight="1">
      <c r="A1" s="172" t="s">
        <v>665</v>
      </c>
    </row>
    <row r="2" spans="1:4" ht="26.25" customHeight="1">
      <c r="A2" s="290" t="s">
        <v>791</v>
      </c>
      <c r="B2" s="290"/>
      <c r="C2" s="290"/>
      <c r="D2" s="290"/>
    </row>
    <row r="3" spans="2:4" ht="17.25" customHeight="1">
      <c r="B3" s="173"/>
      <c r="C3" s="174"/>
      <c r="D3" s="175" t="s">
        <v>374</v>
      </c>
    </row>
    <row r="4" spans="1:4" ht="44.25" customHeight="1">
      <c r="A4" s="215" t="s">
        <v>589</v>
      </c>
      <c r="B4" s="176" t="s">
        <v>525</v>
      </c>
      <c r="C4" s="177" t="s">
        <v>590</v>
      </c>
      <c r="D4" s="177" t="s">
        <v>591</v>
      </c>
    </row>
    <row r="5" spans="1:4" ht="22.5" customHeight="1">
      <c r="A5" s="192" t="s">
        <v>605</v>
      </c>
      <c r="B5" s="193"/>
      <c r="C5" s="193"/>
      <c r="D5" s="194"/>
    </row>
    <row r="6" spans="1:4" ht="22.5" customHeight="1">
      <c r="A6" s="195" t="s">
        <v>630</v>
      </c>
      <c r="B6" s="193"/>
      <c r="C6" s="193"/>
      <c r="D6" s="194"/>
    </row>
    <row r="7" spans="1:4" ht="22.5" customHeight="1">
      <c r="A7" s="195" t="s">
        <v>631</v>
      </c>
      <c r="B7" s="193"/>
      <c r="C7" s="193"/>
      <c r="D7" s="194"/>
    </row>
    <row r="8" spans="1:4" ht="22.5" customHeight="1">
      <c r="A8" s="195" t="s">
        <v>632</v>
      </c>
      <c r="B8" s="193"/>
      <c r="C8" s="193"/>
      <c r="D8" s="194"/>
    </row>
    <row r="9" spans="1:4" ht="22.5" customHeight="1">
      <c r="A9" s="195" t="s">
        <v>633</v>
      </c>
      <c r="B9" s="193"/>
      <c r="C9" s="193"/>
      <c r="D9" s="194"/>
    </row>
    <row r="10" spans="1:4" ht="22.5" customHeight="1">
      <c r="A10" s="192" t="s">
        <v>606</v>
      </c>
      <c r="B10" s="181">
        <f>SUM(B11:B14)</f>
        <v>42287</v>
      </c>
      <c r="C10" s="181">
        <f>SUM(C11:C14)</f>
        <v>39594</v>
      </c>
      <c r="D10" s="182">
        <f>B10/C10*100</f>
        <v>106.80153558619993</v>
      </c>
    </row>
    <row r="11" spans="1:4" ht="22.5" customHeight="1">
      <c r="A11" s="201" t="s">
        <v>634</v>
      </c>
      <c r="B11" s="181">
        <v>38492</v>
      </c>
      <c r="C11" s="181">
        <v>36129</v>
      </c>
      <c r="D11" s="182">
        <f aca="true" t="shared" si="0" ref="D11:D17">B11/C11*100</f>
        <v>106.54045226826095</v>
      </c>
    </row>
    <row r="12" spans="1:4" ht="22.5" customHeight="1">
      <c r="A12" s="201" t="s">
        <v>635</v>
      </c>
      <c r="B12" s="181">
        <v>1772</v>
      </c>
      <c r="C12" s="181">
        <v>1607</v>
      </c>
      <c r="D12" s="182">
        <f t="shared" si="0"/>
        <v>110.26757934038581</v>
      </c>
    </row>
    <row r="13" spans="1:4" ht="22.5" customHeight="1">
      <c r="A13" s="201" t="s">
        <v>636</v>
      </c>
      <c r="B13" s="181">
        <v>1979</v>
      </c>
      <c r="C13" s="181">
        <v>1819</v>
      </c>
      <c r="D13" s="182">
        <f t="shared" si="0"/>
        <v>108.79604178119845</v>
      </c>
    </row>
    <row r="14" spans="1:4" ht="22.5" customHeight="1">
      <c r="A14" s="201" t="s">
        <v>637</v>
      </c>
      <c r="B14" s="181">
        <v>44</v>
      </c>
      <c r="C14" s="181">
        <v>39</v>
      </c>
      <c r="D14" s="182">
        <f t="shared" si="0"/>
        <v>112.82051282051282</v>
      </c>
    </row>
    <row r="15" spans="1:4" ht="22.5" customHeight="1">
      <c r="A15" s="192" t="s">
        <v>607</v>
      </c>
      <c r="B15" s="181">
        <f>B16+B17</f>
        <v>55725</v>
      </c>
      <c r="C15" s="181">
        <f>C16+C17</f>
        <v>53314</v>
      </c>
      <c r="D15" s="182">
        <f t="shared" si="0"/>
        <v>104.5222643208163</v>
      </c>
    </row>
    <row r="16" spans="1:4" ht="22.5" customHeight="1">
      <c r="A16" s="202" t="s">
        <v>638</v>
      </c>
      <c r="B16" s="181">
        <v>55622</v>
      </c>
      <c r="C16" s="181">
        <v>53221</v>
      </c>
      <c r="D16" s="182">
        <f t="shared" si="0"/>
        <v>104.51137708799159</v>
      </c>
    </row>
    <row r="17" spans="1:4" ht="22.5" customHeight="1">
      <c r="A17" s="202" t="s">
        <v>639</v>
      </c>
      <c r="B17" s="181">
        <v>103</v>
      </c>
      <c r="C17" s="181">
        <v>93</v>
      </c>
      <c r="D17" s="182">
        <f t="shared" si="0"/>
        <v>110.75268817204301</v>
      </c>
    </row>
    <row r="18" spans="1:4" ht="22.5" customHeight="1">
      <c r="A18" s="192" t="s">
        <v>608</v>
      </c>
      <c r="B18" s="181"/>
      <c r="C18" s="181"/>
      <c r="D18" s="181"/>
    </row>
    <row r="19" spans="1:4" ht="22.5" customHeight="1">
      <c r="A19" s="203" t="s">
        <v>640</v>
      </c>
      <c r="B19" s="181"/>
      <c r="C19" s="181"/>
      <c r="D19" s="181"/>
    </row>
    <row r="20" spans="1:4" ht="22.5" customHeight="1">
      <c r="A20" s="203" t="s">
        <v>641</v>
      </c>
      <c r="B20" s="181"/>
      <c r="C20" s="181"/>
      <c r="D20" s="181"/>
    </row>
    <row r="21" spans="1:4" ht="22.5" customHeight="1">
      <c r="A21" s="203" t="s">
        <v>642</v>
      </c>
      <c r="B21" s="181"/>
      <c r="C21" s="181"/>
      <c r="D21" s="181"/>
    </row>
    <row r="22" spans="1:4" ht="22.5" customHeight="1">
      <c r="A22" s="192" t="s">
        <v>609</v>
      </c>
      <c r="B22" s="181"/>
      <c r="C22" s="181"/>
      <c r="D22" s="181"/>
    </row>
    <row r="23" spans="1:4" ht="22.5" customHeight="1">
      <c r="A23" s="198" t="s">
        <v>643</v>
      </c>
      <c r="B23" s="181"/>
      <c r="C23" s="181"/>
      <c r="D23" s="181"/>
    </row>
    <row r="24" spans="1:4" ht="22.5" customHeight="1">
      <c r="A24" s="204" t="s">
        <v>644</v>
      </c>
      <c r="B24" s="181"/>
      <c r="C24" s="181"/>
      <c r="D24" s="181"/>
    </row>
    <row r="25" spans="1:4" ht="22.5" customHeight="1">
      <c r="A25" s="204" t="s">
        <v>645</v>
      </c>
      <c r="B25" s="181"/>
      <c r="C25" s="181"/>
      <c r="D25" s="181"/>
    </row>
    <row r="26" spans="1:4" ht="22.5" customHeight="1">
      <c r="A26" s="204" t="s">
        <v>646</v>
      </c>
      <c r="B26" s="181"/>
      <c r="C26" s="181"/>
      <c r="D26" s="181"/>
    </row>
    <row r="27" spans="1:4" ht="22.5" customHeight="1">
      <c r="A27" s="178" t="s">
        <v>647</v>
      </c>
      <c r="B27" s="181"/>
      <c r="C27" s="181"/>
      <c r="D27" s="181"/>
    </row>
    <row r="28" spans="1:4" ht="22.5" customHeight="1">
      <c r="A28" s="205" t="s">
        <v>648</v>
      </c>
      <c r="B28" s="181"/>
      <c r="C28" s="181"/>
      <c r="D28" s="181"/>
    </row>
    <row r="29" spans="1:4" ht="22.5" customHeight="1">
      <c r="A29" s="205" t="s">
        <v>649</v>
      </c>
      <c r="B29" s="181"/>
      <c r="C29" s="181"/>
      <c r="D29" s="181"/>
    </row>
    <row r="30" spans="1:4" ht="22.5" customHeight="1">
      <c r="A30" s="205" t="s">
        <v>650</v>
      </c>
      <c r="B30" s="181"/>
      <c r="C30" s="181"/>
      <c r="D30" s="181"/>
    </row>
    <row r="31" spans="1:4" ht="22.5" customHeight="1">
      <c r="A31" s="198" t="s">
        <v>651</v>
      </c>
      <c r="B31" s="181"/>
      <c r="C31" s="181"/>
      <c r="D31" s="181"/>
    </row>
    <row r="32" spans="1:4" ht="22.5" customHeight="1">
      <c r="A32" s="199" t="s">
        <v>652</v>
      </c>
      <c r="B32" s="181"/>
      <c r="C32" s="181"/>
      <c r="D32" s="181"/>
    </row>
    <row r="33" spans="1:4" ht="22.5" customHeight="1">
      <c r="A33" s="199" t="s">
        <v>649</v>
      </c>
      <c r="B33" s="181"/>
      <c r="C33" s="181"/>
      <c r="D33" s="181"/>
    </row>
    <row r="34" spans="1:4" ht="22.5" customHeight="1">
      <c r="A34" s="199" t="s">
        <v>653</v>
      </c>
      <c r="B34" s="181"/>
      <c r="C34" s="181"/>
      <c r="D34" s="181"/>
    </row>
    <row r="35" spans="1:4" ht="22.5" customHeight="1">
      <c r="A35" s="192" t="s">
        <v>613</v>
      </c>
      <c r="B35" s="181"/>
      <c r="C35" s="181"/>
      <c r="D35" s="181"/>
    </row>
    <row r="36" spans="1:4" ht="22.5" customHeight="1">
      <c r="A36" s="206" t="s">
        <v>654</v>
      </c>
      <c r="B36" s="181"/>
      <c r="C36" s="181"/>
      <c r="D36" s="181"/>
    </row>
    <row r="37" spans="1:4" ht="22.5" customHeight="1">
      <c r="A37" s="206" t="s">
        <v>655</v>
      </c>
      <c r="B37" s="181"/>
      <c r="C37" s="181"/>
      <c r="D37" s="181"/>
    </row>
    <row r="38" spans="1:4" ht="22.5" customHeight="1">
      <c r="A38" s="206" t="s">
        <v>656</v>
      </c>
      <c r="B38" s="181"/>
      <c r="C38" s="181"/>
      <c r="D38" s="181"/>
    </row>
    <row r="39" spans="1:4" ht="22.5" customHeight="1">
      <c r="A39" s="206" t="s">
        <v>657</v>
      </c>
      <c r="B39" s="181"/>
      <c r="C39" s="181"/>
      <c r="D39" s="181"/>
    </row>
    <row r="40" spans="1:4" ht="22.5" customHeight="1">
      <c r="A40" s="192" t="s">
        <v>614</v>
      </c>
      <c r="B40" s="181"/>
      <c r="C40" s="181"/>
      <c r="D40" s="181"/>
    </row>
    <row r="41" spans="1:4" ht="22.5" customHeight="1">
      <c r="A41" s="207" t="s">
        <v>658</v>
      </c>
      <c r="B41" s="181"/>
      <c r="C41" s="181"/>
      <c r="D41" s="181"/>
    </row>
    <row r="42" spans="1:4" ht="22.5" customHeight="1">
      <c r="A42" s="207" t="s">
        <v>659</v>
      </c>
      <c r="B42" s="181"/>
      <c r="C42" s="181"/>
      <c r="D42" s="181"/>
    </row>
    <row r="43" spans="1:4" ht="22.5" customHeight="1">
      <c r="A43" s="207" t="s">
        <v>632</v>
      </c>
      <c r="B43" s="181"/>
      <c r="C43" s="181"/>
      <c r="D43" s="181"/>
    </row>
    <row r="44" spans="1:4" ht="22.5" customHeight="1">
      <c r="A44" s="207" t="s">
        <v>660</v>
      </c>
      <c r="B44" s="181"/>
      <c r="C44" s="181"/>
      <c r="D44" s="181"/>
    </row>
    <row r="45" spans="1:4" ht="22.5" customHeight="1">
      <c r="A45" s="207" t="s">
        <v>661</v>
      </c>
      <c r="B45" s="181"/>
      <c r="C45" s="181"/>
      <c r="D45" s="181"/>
    </row>
    <row r="46" spans="1:4" ht="22.5" customHeight="1">
      <c r="A46" s="192" t="s">
        <v>615</v>
      </c>
      <c r="B46" s="181"/>
      <c r="C46" s="181"/>
      <c r="D46" s="181"/>
    </row>
    <row r="47" spans="1:4" ht="22.5" customHeight="1">
      <c r="A47" s="208" t="s">
        <v>662</v>
      </c>
      <c r="B47" s="181"/>
      <c r="C47" s="181"/>
      <c r="D47" s="181"/>
    </row>
    <row r="48" spans="1:4" ht="22.5" customHeight="1">
      <c r="A48" s="208" t="s">
        <v>663</v>
      </c>
      <c r="B48" s="181"/>
      <c r="C48" s="181"/>
      <c r="D48" s="181"/>
    </row>
    <row r="49" spans="1:4" ht="22.5" customHeight="1">
      <c r="A49" s="208" t="s">
        <v>664</v>
      </c>
      <c r="B49" s="181"/>
      <c r="C49" s="181"/>
      <c r="D49" s="181"/>
    </row>
  </sheetData>
  <sheetProtection/>
  <mergeCells count="1">
    <mergeCell ref="A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ignoredErrors>
    <ignoredError sqref="B10:C10" formulaRange="1"/>
  </ignoredErrors>
</worksheet>
</file>

<file path=xl/worksheets/sheet24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C10" sqref="C10:C11"/>
    </sheetView>
  </sheetViews>
  <sheetFormatPr defaultColWidth="9.140625" defaultRowHeight="15"/>
  <cols>
    <col min="1" max="1" width="11.421875" style="209" customWidth="1"/>
    <col min="2" max="2" width="34.28125" style="209" customWidth="1"/>
    <col min="3" max="3" width="34.140625" style="209" customWidth="1"/>
    <col min="4" max="16384" width="9.00390625" style="209" customWidth="1"/>
  </cols>
  <sheetData>
    <row r="1" ht="24.75" customHeight="1">
      <c r="A1" s="209" t="s">
        <v>671</v>
      </c>
    </row>
    <row r="2" spans="1:3" ht="29.25" customHeight="1">
      <c r="A2" s="291" t="s">
        <v>792</v>
      </c>
      <c r="B2" s="291"/>
      <c r="C2" s="291"/>
    </row>
    <row r="3" spans="1:3" ht="25.5" customHeight="1">
      <c r="A3" s="210"/>
      <c r="B3" s="211"/>
      <c r="C3" s="212" t="s">
        <v>666</v>
      </c>
    </row>
    <row r="4" spans="1:3" ht="27.75" customHeight="1">
      <c r="A4" s="292" t="s">
        <v>667</v>
      </c>
      <c r="B4" s="293"/>
      <c r="C4" s="213" t="s">
        <v>668</v>
      </c>
    </row>
    <row r="5" spans="1:4" ht="27.75" customHeight="1">
      <c r="A5" s="294" t="s">
        <v>793</v>
      </c>
      <c r="B5" s="295"/>
      <c r="C5" s="269">
        <v>880823</v>
      </c>
      <c r="D5" s="271"/>
    </row>
    <row r="6" spans="1:3" ht="27.75" customHeight="1">
      <c r="A6" s="294" t="s">
        <v>794</v>
      </c>
      <c r="B6" s="295"/>
      <c r="C6" s="269">
        <v>86315</v>
      </c>
    </row>
    <row r="7" spans="1:3" ht="27.75" customHeight="1">
      <c r="A7" s="294" t="s">
        <v>795</v>
      </c>
      <c r="B7" s="295"/>
      <c r="C7" s="269">
        <v>61602</v>
      </c>
    </row>
    <row r="8" spans="1:3" ht="27.75" customHeight="1">
      <c r="A8" s="294" t="s">
        <v>796</v>
      </c>
      <c r="B8" s="295"/>
      <c r="C8" s="269">
        <v>905536</v>
      </c>
    </row>
    <row r="9" spans="1:3" ht="27.75" customHeight="1">
      <c r="A9" s="292" t="s">
        <v>669</v>
      </c>
      <c r="B9" s="293"/>
      <c r="C9" s="270" t="s">
        <v>668</v>
      </c>
    </row>
    <row r="10" spans="1:3" ht="27.75" customHeight="1">
      <c r="A10" s="294" t="s">
        <v>797</v>
      </c>
      <c r="B10" s="295"/>
      <c r="C10" s="269">
        <v>887535</v>
      </c>
    </row>
    <row r="11" spans="1:3" ht="27.75" customHeight="1">
      <c r="A11" s="294" t="s">
        <v>798</v>
      </c>
      <c r="B11" s="295"/>
      <c r="C11" s="269">
        <v>25062</v>
      </c>
    </row>
    <row r="12" spans="1:3" ht="27.75" customHeight="1">
      <c r="A12" s="294" t="s">
        <v>799</v>
      </c>
      <c r="B12" s="295"/>
      <c r="C12" s="269">
        <f>C10+C11</f>
        <v>912597</v>
      </c>
    </row>
    <row r="13" spans="1:3" ht="54" customHeight="1">
      <c r="A13" s="296" t="s">
        <v>670</v>
      </c>
      <c r="B13" s="296"/>
      <c r="C13" s="296"/>
    </row>
  </sheetData>
  <sheetProtection/>
  <mergeCells count="11">
    <mergeCell ref="A9:B9"/>
    <mergeCell ref="A10:B10"/>
    <mergeCell ref="A11:B11"/>
    <mergeCell ref="A12:B12"/>
    <mergeCell ref="A13:C13"/>
    <mergeCell ref="A2:C2"/>
    <mergeCell ref="A4:B4"/>
    <mergeCell ref="A5:B5"/>
    <mergeCell ref="A6:B6"/>
    <mergeCell ref="A7:B7"/>
    <mergeCell ref="A8:B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C10" sqref="C10:C11"/>
    </sheetView>
  </sheetViews>
  <sheetFormatPr defaultColWidth="9.140625" defaultRowHeight="15"/>
  <cols>
    <col min="1" max="1" width="10.28125" style="209" customWidth="1"/>
    <col min="2" max="2" width="30.8515625" style="209" customWidth="1"/>
    <col min="3" max="3" width="32.57421875" style="209" customWidth="1"/>
    <col min="4" max="16384" width="9.00390625" style="209" customWidth="1"/>
  </cols>
  <sheetData>
    <row r="1" ht="26.25" customHeight="1">
      <c r="A1" s="209" t="s">
        <v>673</v>
      </c>
    </row>
    <row r="2" spans="1:3" ht="29.25" customHeight="1">
      <c r="A2" s="291" t="s">
        <v>800</v>
      </c>
      <c r="B2" s="291"/>
      <c r="C2" s="291"/>
    </row>
    <row r="3" spans="1:3" ht="25.5" customHeight="1">
      <c r="A3" s="210"/>
      <c r="B3" s="211"/>
      <c r="C3" s="212" t="s">
        <v>666</v>
      </c>
    </row>
    <row r="4" spans="1:3" ht="27.75" customHeight="1">
      <c r="A4" s="292" t="s">
        <v>667</v>
      </c>
      <c r="B4" s="293"/>
      <c r="C4" s="213" t="s">
        <v>668</v>
      </c>
    </row>
    <row r="5" spans="1:3" ht="27.75" customHeight="1">
      <c r="A5" s="294" t="s">
        <v>806</v>
      </c>
      <c r="B5" s="295"/>
      <c r="C5" s="269">
        <v>880823</v>
      </c>
    </row>
    <row r="6" spans="1:3" ht="27.75" customHeight="1">
      <c r="A6" s="294" t="s">
        <v>801</v>
      </c>
      <c r="B6" s="295"/>
      <c r="C6" s="269">
        <v>86315</v>
      </c>
    </row>
    <row r="7" spans="1:3" ht="27.75" customHeight="1">
      <c r="A7" s="294" t="s">
        <v>802</v>
      </c>
      <c r="B7" s="295"/>
      <c r="C7" s="269">
        <v>61602</v>
      </c>
    </row>
    <row r="8" spans="1:3" ht="27.75" customHeight="1">
      <c r="A8" s="294" t="s">
        <v>803</v>
      </c>
      <c r="B8" s="295"/>
      <c r="C8" s="269">
        <v>905536</v>
      </c>
    </row>
    <row r="9" spans="1:3" ht="27.75" customHeight="1">
      <c r="A9" s="292" t="s">
        <v>672</v>
      </c>
      <c r="B9" s="293"/>
      <c r="C9" s="270" t="s">
        <v>668</v>
      </c>
    </row>
    <row r="10" spans="1:3" ht="27.75" customHeight="1">
      <c r="A10" s="294" t="s">
        <v>807</v>
      </c>
      <c r="B10" s="295"/>
      <c r="C10" s="269">
        <v>887535</v>
      </c>
    </row>
    <row r="11" spans="1:3" ht="27.75" customHeight="1">
      <c r="A11" s="294" t="s">
        <v>804</v>
      </c>
      <c r="B11" s="295"/>
      <c r="C11" s="269">
        <v>25062</v>
      </c>
    </row>
    <row r="12" spans="1:3" ht="27.75" customHeight="1">
      <c r="A12" s="294" t="s">
        <v>805</v>
      </c>
      <c r="B12" s="295"/>
      <c r="C12" s="269">
        <f>C10+C11</f>
        <v>912597</v>
      </c>
    </row>
    <row r="13" spans="1:3" ht="50.25" customHeight="1">
      <c r="A13" s="296" t="s">
        <v>670</v>
      </c>
      <c r="B13" s="296"/>
      <c r="C13" s="296"/>
    </row>
  </sheetData>
  <sheetProtection/>
  <mergeCells count="11">
    <mergeCell ref="A9:B9"/>
    <mergeCell ref="A10:B10"/>
    <mergeCell ref="A11:B11"/>
    <mergeCell ref="A12:B12"/>
    <mergeCell ref="A13:C13"/>
    <mergeCell ref="A2:C2"/>
    <mergeCell ref="A4:B4"/>
    <mergeCell ref="A5:B5"/>
    <mergeCell ref="A6:B6"/>
    <mergeCell ref="A7:B7"/>
    <mergeCell ref="A8:B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12.8515625" style="209" customWidth="1"/>
    <col min="2" max="2" width="33.8515625" style="209" customWidth="1"/>
    <col min="3" max="3" width="35.140625" style="209" customWidth="1"/>
    <col min="4" max="16384" width="9.00390625" style="209" customWidth="1"/>
  </cols>
  <sheetData>
    <row r="1" ht="25.5" customHeight="1">
      <c r="A1" s="209" t="s">
        <v>674</v>
      </c>
    </row>
    <row r="2" spans="1:3" ht="29.25" customHeight="1">
      <c r="A2" s="291" t="s">
        <v>808</v>
      </c>
      <c r="B2" s="291"/>
      <c r="C2" s="291"/>
    </row>
    <row r="3" spans="1:3" ht="25.5" customHeight="1">
      <c r="A3" s="210"/>
      <c r="B3" s="211"/>
      <c r="C3" s="212" t="s">
        <v>666</v>
      </c>
    </row>
    <row r="4" spans="1:3" ht="29.25" customHeight="1">
      <c r="A4" s="292" t="s">
        <v>667</v>
      </c>
      <c r="B4" s="293"/>
      <c r="C4" s="213" t="s">
        <v>668</v>
      </c>
    </row>
    <row r="5" spans="1:3" ht="29.25" customHeight="1">
      <c r="A5" s="294" t="s">
        <v>814</v>
      </c>
      <c r="B5" s="295"/>
      <c r="C5" s="269">
        <v>670948</v>
      </c>
    </row>
    <row r="6" spans="1:3" ht="29.25" customHeight="1">
      <c r="A6" s="294" t="s">
        <v>809</v>
      </c>
      <c r="B6" s="295"/>
      <c r="C6" s="269">
        <v>307637</v>
      </c>
    </row>
    <row r="7" spans="1:3" ht="29.25" customHeight="1">
      <c r="A7" s="294" t="s">
        <v>810</v>
      </c>
      <c r="B7" s="295"/>
      <c r="C7" s="269">
        <v>91449</v>
      </c>
    </row>
    <row r="8" spans="1:3" ht="29.25" customHeight="1">
      <c r="A8" s="294" t="s">
        <v>811</v>
      </c>
      <c r="B8" s="295"/>
      <c r="C8" s="269">
        <v>887136</v>
      </c>
    </row>
    <row r="9" spans="1:3" ht="29.25" customHeight="1">
      <c r="A9" s="292" t="s">
        <v>672</v>
      </c>
      <c r="B9" s="293"/>
      <c r="C9" s="270" t="s">
        <v>668</v>
      </c>
    </row>
    <row r="10" spans="1:3" ht="29.25" customHeight="1">
      <c r="A10" s="294" t="s">
        <v>815</v>
      </c>
      <c r="B10" s="295"/>
      <c r="C10" s="269">
        <v>692954</v>
      </c>
    </row>
    <row r="11" spans="1:3" ht="29.25" customHeight="1">
      <c r="A11" s="294" t="s">
        <v>812</v>
      </c>
      <c r="B11" s="295"/>
      <c r="C11" s="269">
        <v>262000</v>
      </c>
    </row>
    <row r="12" spans="1:3" ht="29.25" customHeight="1">
      <c r="A12" s="294" t="s">
        <v>813</v>
      </c>
      <c r="B12" s="295"/>
      <c r="C12" s="269">
        <f>C10+C11</f>
        <v>954954</v>
      </c>
    </row>
    <row r="13" spans="1:3" ht="14.25">
      <c r="A13" s="214"/>
      <c r="B13" s="214"/>
      <c r="C13" s="214"/>
    </row>
    <row r="14" spans="1:3" ht="49.5" customHeight="1">
      <c r="A14" s="297" t="s">
        <v>670</v>
      </c>
      <c r="B14" s="297"/>
      <c r="C14" s="297"/>
    </row>
  </sheetData>
  <sheetProtection/>
  <mergeCells count="11">
    <mergeCell ref="A9:B9"/>
    <mergeCell ref="A10:B10"/>
    <mergeCell ref="A11:B11"/>
    <mergeCell ref="A12:B12"/>
    <mergeCell ref="A14:C14"/>
    <mergeCell ref="A2:C2"/>
    <mergeCell ref="A4:B4"/>
    <mergeCell ref="A5:B5"/>
    <mergeCell ref="A6:B6"/>
    <mergeCell ref="A7:B7"/>
    <mergeCell ref="A8:B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12.8515625" style="209" customWidth="1"/>
    <col min="2" max="2" width="33.8515625" style="209" customWidth="1"/>
    <col min="3" max="3" width="35.140625" style="209" customWidth="1"/>
    <col min="4" max="16384" width="9.00390625" style="209" customWidth="1"/>
  </cols>
  <sheetData>
    <row r="1" ht="24" customHeight="1">
      <c r="A1" s="209" t="s">
        <v>677</v>
      </c>
    </row>
    <row r="2" spans="1:3" ht="29.25" customHeight="1">
      <c r="A2" s="291" t="s">
        <v>816</v>
      </c>
      <c r="B2" s="291"/>
      <c r="C2" s="291"/>
    </row>
    <row r="3" spans="1:3" ht="25.5" customHeight="1">
      <c r="A3" s="210"/>
      <c r="B3" s="211"/>
      <c r="C3" s="212" t="s">
        <v>666</v>
      </c>
    </row>
    <row r="4" spans="1:3" ht="29.25" customHeight="1">
      <c r="A4" s="292" t="s">
        <v>667</v>
      </c>
      <c r="B4" s="293"/>
      <c r="C4" s="213" t="s">
        <v>675</v>
      </c>
    </row>
    <row r="5" spans="1:3" ht="29.25" customHeight="1">
      <c r="A5" s="294" t="s">
        <v>814</v>
      </c>
      <c r="B5" s="295"/>
      <c r="C5" s="269">
        <v>670948</v>
      </c>
    </row>
    <row r="6" spans="1:3" ht="29.25" customHeight="1">
      <c r="A6" s="294" t="s">
        <v>809</v>
      </c>
      <c r="B6" s="295"/>
      <c r="C6" s="269">
        <v>307637</v>
      </c>
    </row>
    <row r="7" spans="1:3" ht="29.25" customHeight="1">
      <c r="A7" s="294" t="s">
        <v>810</v>
      </c>
      <c r="B7" s="295"/>
      <c r="C7" s="269">
        <v>91449</v>
      </c>
    </row>
    <row r="8" spans="1:3" ht="29.25" customHeight="1">
      <c r="A8" s="294" t="s">
        <v>811</v>
      </c>
      <c r="B8" s="295"/>
      <c r="C8" s="269">
        <v>887136</v>
      </c>
    </row>
    <row r="9" spans="1:3" ht="29.25" customHeight="1">
      <c r="A9" s="292" t="s">
        <v>672</v>
      </c>
      <c r="B9" s="293"/>
      <c r="C9" s="270" t="s">
        <v>675</v>
      </c>
    </row>
    <row r="10" spans="1:3" ht="29.25" customHeight="1">
      <c r="A10" s="294" t="s">
        <v>815</v>
      </c>
      <c r="B10" s="295"/>
      <c r="C10" s="269">
        <v>692954</v>
      </c>
    </row>
    <row r="11" spans="1:3" ht="29.25" customHeight="1">
      <c r="A11" s="294" t="s">
        <v>812</v>
      </c>
      <c r="B11" s="295"/>
      <c r="C11" s="269">
        <v>262000</v>
      </c>
    </row>
    <row r="12" spans="1:3" ht="29.25" customHeight="1">
      <c r="A12" s="294" t="s">
        <v>813</v>
      </c>
      <c r="B12" s="295"/>
      <c r="C12" s="269">
        <f>C10+C11</f>
        <v>954954</v>
      </c>
    </row>
    <row r="13" spans="1:3" ht="14.25">
      <c r="A13" s="214"/>
      <c r="B13" s="214"/>
      <c r="C13" s="214"/>
    </row>
    <row r="14" spans="1:3" ht="49.5" customHeight="1">
      <c r="A14" s="297" t="s">
        <v>676</v>
      </c>
      <c r="B14" s="297"/>
      <c r="C14" s="297"/>
    </row>
  </sheetData>
  <sheetProtection/>
  <mergeCells count="11">
    <mergeCell ref="A9:B9"/>
    <mergeCell ref="A10:B10"/>
    <mergeCell ref="A11:B11"/>
    <mergeCell ref="A12:B12"/>
    <mergeCell ref="A14:C14"/>
    <mergeCell ref="A2:C2"/>
    <mergeCell ref="A4:B4"/>
    <mergeCell ref="A5:B5"/>
    <mergeCell ref="A6:B6"/>
    <mergeCell ref="A7:B7"/>
    <mergeCell ref="A8:B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6">
      <selection activeCell="A10" sqref="A10"/>
    </sheetView>
  </sheetViews>
  <sheetFormatPr defaultColWidth="9.140625" defaultRowHeight="15"/>
  <cols>
    <col min="1" max="1" width="38.421875" style="1" customWidth="1"/>
    <col min="2" max="2" width="12.140625" style="1" customWidth="1"/>
    <col min="3" max="3" width="13.421875" style="1" customWidth="1"/>
    <col min="4" max="4" width="15.140625" style="14" customWidth="1"/>
    <col min="5" max="16384" width="9.00390625" style="1" customWidth="1"/>
  </cols>
  <sheetData>
    <row r="1" ht="18" customHeight="1">
      <c r="A1" s="1" t="s">
        <v>70</v>
      </c>
    </row>
    <row r="2" spans="1:4" s="20" customFormat="1" ht="30" customHeight="1">
      <c r="A2" s="274" t="s">
        <v>711</v>
      </c>
      <c r="B2" s="274"/>
      <c r="C2" s="274"/>
      <c r="D2" s="274"/>
    </row>
    <row r="3" ht="14.25" thickBot="1">
      <c r="D3" s="14" t="s">
        <v>25</v>
      </c>
    </row>
    <row r="4" spans="1:4" s="13" customFormat="1" ht="42" customHeight="1">
      <c r="A4" s="11" t="s">
        <v>71</v>
      </c>
      <c r="B4" s="12" t="s">
        <v>27</v>
      </c>
      <c r="C4" s="12" t="s">
        <v>72</v>
      </c>
      <c r="D4" s="15" t="s">
        <v>73</v>
      </c>
    </row>
    <row r="5" spans="1:4" ht="13.5">
      <c r="A5" s="22" t="s">
        <v>74</v>
      </c>
      <c r="B5" s="35">
        <v>46146</v>
      </c>
      <c r="C5" s="35">
        <v>47901</v>
      </c>
      <c r="D5" s="24">
        <f>B5/C5*100</f>
        <v>96.3361933988852</v>
      </c>
    </row>
    <row r="6" spans="1:4" ht="13.5">
      <c r="A6" s="22" t="s">
        <v>75</v>
      </c>
      <c r="B6" s="23"/>
      <c r="C6" s="23"/>
      <c r="D6" s="24"/>
    </row>
    <row r="7" spans="1:4" ht="13.5">
      <c r="A7" s="34" t="s">
        <v>819</v>
      </c>
      <c r="B7" s="35">
        <v>37513</v>
      </c>
      <c r="C7" s="35">
        <v>31791</v>
      </c>
      <c r="D7" s="24">
        <f aca="true" t="shared" si="0" ref="D7:D45">B7/C7*100</f>
        <v>117.99880469315215</v>
      </c>
    </row>
    <row r="8" spans="1:4" ht="13.5">
      <c r="A8" s="34" t="s">
        <v>818</v>
      </c>
      <c r="B8" s="35">
        <v>186236</v>
      </c>
      <c r="C8" s="35">
        <v>171290</v>
      </c>
      <c r="D8" s="24">
        <f t="shared" si="0"/>
        <v>108.72555315546735</v>
      </c>
    </row>
    <row r="9" spans="1:4" ht="13.5">
      <c r="A9" s="34" t="s">
        <v>839</v>
      </c>
      <c r="B9" s="35">
        <v>14196</v>
      </c>
      <c r="C9" s="35">
        <v>13106</v>
      </c>
      <c r="D9" s="24">
        <f t="shared" si="0"/>
        <v>108.31680146497786</v>
      </c>
    </row>
    <row r="10" spans="1:4" ht="13.5">
      <c r="A10" s="34" t="s">
        <v>838</v>
      </c>
      <c r="B10" s="35">
        <v>4930</v>
      </c>
      <c r="C10" s="35">
        <v>4652</v>
      </c>
      <c r="D10" s="24">
        <f t="shared" si="0"/>
        <v>105.97592433361996</v>
      </c>
    </row>
    <row r="11" spans="1:4" ht="13.5">
      <c r="A11" s="34" t="s">
        <v>837</v>
      </c>
      <c r="B11" s="35">
        <v>76433</v>
      </c>
      <c r="C11" s="35">
        <v>67315</v>
      </c>
      <c r="D11" s="24">
        <f t="shared" si="0"/>
        <v>113.54527222758672</v>
      </c>
    </row>
    <row r="12" spans="1:4" ht="13.5">
      <c r="A12" s="34" t="s">
        <v>836</v>
      </c>
      <c r="B12" s="35">
        <v>69950</v>
      </c>
      <c r="C12" s="35">
        <v>63618</v>
      </c>
      <c r="D12" s="24">
        <f t="shared" si="0"/>
        <v>109.95315791128297</v>
      </c>
    </row>
    <row r="13" spans="1:4" ht="13.5">
      <c r="A13" s="34" t="s">
        <v>835</v>
      </c>
      <c r="B13" s="35">
        <v>1350</v>
      </c>
      <c r="C13" s="35">
        <v>1825</v>
      </c>
      <c r="D13" s="24">
        <f t="shared" si="0"/>
        <v>73.97260273972603</v>
      </c>
    </row>
    <row r="14" spans="1:4" ht="13.5">
      <c r="A14" s="34" t="s">
        <v>834</v>
      </c>
      <c r="B14" s="225">
        <v>14885</v>
      </c>
      <c r="C14" s="225">
        <v>13495</v>
      </c>
      <c r="D14" s="24">
        <f t="shared" si="0"/>
        <v>110.30011115227862</v>
      </c>
    </row>
    <row r="15" spans="1:4" ht="13.5">
      <c r="A15" s="34" t="s">
        <v>833</v>
      </c>
      <c r="B15" s="35">
        <v>41895</v>
      </c>
      <c r="C15" s="35">
        <v>38693</v>
      </c>
      <c r="D15" s="24">
        <f t="shared" si="0"/>
        <v>108.27539865091877</v>
      </c>
    </row>
    <row r="16" spans="1:4" ht="13.5">
      <c r="A16" s="34" t="s">
        <v>832</v>
      </c>
      <c r="B16" s="35">
        <v>3413</v>
      </c>
      <c r="C16" s="35">
        <v>3260</v>
      </c>
      <c r="D16" s="24">
        <f t="shared" si="0"/>
        <v>104.69325153374234</v>
      </c>
    </row>
    <row r="17" spans="1:4" ht="13.5">
      <c r="A17" s="34" t="s">
        <v>831</v>
      </c>
      <c r="B17" s="35">
        <v>77800</v>
      </c>
      <c r="C17" s="35">
        <v>70900</v>
      </c>
      <c r="D17" s="24">
        <f t="shared" si="0"/>
        <v>109.73201692524684</v>
      </c>
    </row>
    <row r="18" spans="1:4" ht="13.5">
      <c r="A18" s="34" t="s">
        <v>830</v>
      </c>
      <c r="B18" s="35">
        <v>1695</v>
      </c>
      <c r="C18" s="35">
        <v>1555</v>
      </c>
      <c r="D18" s="24">
        <f t="shared" si="0"/>
        <v>109.0032154340836</v>
      </c>
    </row>
    <row r="19" spans="1:4" ht="13.5">
      <c r="A19" s="34" t="s">
        <v>829</v>
      </c>
      <c r="B19" s="23"/>
      <c r="C19" s="23"/>
      <c r="D19" s="24"/>
    </row>
    <row r="20" spans="1:4" ht="13.5">
      <c r="A20" s="34" t="s">
        <v>828</v>
      </c>
      <c r="B20" s="23"/>
      <c r="C20" s="23"/>
      <c r="D20" s="24"/>
    </row>
    <row r="21" spans="1:4" ht="13.5">
      <c r="A21" s="34" t="s">
        <v>827</v>
      </c>
      <c r="B21" s="35">
        <v>3319</v>
      </c>
      <c r="C21" s="35">
        <v>3208</v>
      </c>
      <c r="D21" s="24">
        <f t="shared" si="0"/>
        <v>103.46009975062344</v>
      </c>
    </row>
    <row r="22" spans="1:4" ht="13.5">
      <c r="A22" s="34" t="s">
        <v>826</v>
      </c>
      <c r="B22" s="23"/>
      <c r="C22" s="23"/>
      <c r="D22" s="24"/>
    </row>
    <row r="23" spans="1:4" ht="13.5">
      <c r="A23" s="34" t="s">
        <v>825</v>
      </c>
      <c r="B23" s="35">
        <v>1000</v>
      </c>
      <c r="C23" s="35">
        <v>2500</v>
      </c>
      <c r="D23" s="24">
        <f t="shared" si="0"/>
        <v>40</v>
      </c>
    </row>
    <row r="24" spans="1:4" ht="13.5">
      <c r="A24" s="34" t="s">
        <v>824</v>
      </c>
      <c r="B24" s="35">
        <v>2191</v>
      </c>
      <c r="C24" s="35">
        <v>1948</v>
      </c>
      <c r="D24" s="24">
        <f t="shared" si="0"/>
        <v>112.47433264887063</v>
      </c>
    </row>
    <row r="25" spans="1:4" ht="13.5">
      <c r="A25" s="34" t="s">
        <v>823</v>
      </c>
      <c r="B25" s="35">
        <v>13000</v>
      </c>
      <c r="C25" s="35">
        <v>13000</v>
      </c>
      <c r="D25" s="24">
        <f t="shared" si="0"/>
        <v>100</v>
      </c>
    </row>
    <row r="26" spans="1:4" ht="13.5">
      <c r="A26" s="34" t="s">
        <v>822</v>
      </c>
      <c r="B26" s="35">
        <v>31368</v>
      </c>
      <c r="C26" s="35">
        <v>27943</v>
      </c>
      <c r="D26" s="24">
        <f t="shared" si="0"/>
        <v>112.25709480012884</v>
      </c>
    </row>
    <row r="27" spans="1:4" ht="13.5">
      <c r="A27" s="34" t="s">
        <v>821</v>
      </c>
      <c r="B27" s="35">
        <v>28648</v>
      </c>
      <c r="C27" s="35">
        <v>32000</v>
      </c>
      <c r="D27" s="24">
        <f t="shared" si="0"/>
        <v>89.525</v>
      </c>
    </row>
    <row r="28" spans="1:4" ht="13.5">
      <c r="A28" s="34" t="s">
        <v>820</v>
      </c>
      <c r="B28" s="23">
        <v>32</v>
      </c>
      <c r="C28" s="23"/>
      <c r="D28" s="53"/>
    </row>
    <row r="29" spans="1:4" s="20" customFormat="1" ht="15.75" customHeight="1">
      <c r="A29" s="32" t="s">
        <v>76</v>
      </c>
      <c r="B29" s="28">
        <f>SUM(B5:B28)</f>
        <v>656000</v>
      </c>
      <c r="C29" s="42">
        <f>SUM(C5:C28)</f>
        <v>610000</v>
      </c>
      <c r="D29" s="29">
        <f t="shared" si="0"/>
        <v>107.54098360655738</v>
      </c>
    </row>
    <row r="30" spans="1:4" s="20" customFormat="1" ht="15" customHeight="1">
      <c r="A30" s="27" t="s">
        <v>77</v>
      </c>
      <c r="B30" s="28"/>
      <c r="C30" s="28"/>
      <c r="D30" s="29"/>
    </row>
    <row r="31" spans="1:4" s="20" customFormat="1" ht="15" customHeight="1">
      <c r="A31" s="27" t="s">
        <v>78</v>
      </c>
      <c r="B31" s="28"/>
      <c r="C31" s="28"/>
      <c r="D31" s="29"/>
    </row>
    <row r="32" spans="1:4" ht="15" customHeight="1">
      <c r="A32" s="22" t="s">
        <v>79</v>
      </c>
      <c r="B32" s="23"/>
      <c r="C32" s="23"/>
      <c r="D32" s="24"/>
    </row>
    <row r="33" spans="1:4" ht="15" customHeight="1">
      <c r="A33" s="22" t="s">
        <v>80</v>
      </c>
      <c r="B33" s="23"/>
      <c r="C33" s="23"/>
      <c r="D33" s="24"/>
    </row>
    <row r="34" spans="1:4" ht="15" customHeight="1">
      <c r="A34" s="22" t="s">
        <v>81</v>
      </c>
      <c r="B34" s="23"/>
      <c r="C34" s="23"/>
      <c r="D34" s="24"/>
    </row>
    <row r="35" spans="1:4" ht="15" customHeight="1">
      <c r="A35" s="22" t="s">
        <v>82</v>
      </c>
      <c r="B35" s="23"/>
      <c r="C35" s="23"/>
      <c r="D35" s="24"/>
    </row>
    <row r="36" spans="1:4" ht="13.5">
      <c r="A36" s="22" t="s">
        <v>83</v>
      </c>
      <c r="B36" s="23">
        <v>104882</v>
      </c>
      <c r="C36" s="35">
        <v>103482</v>
      </c>
      <c r="D36" s="24">
        <f t="shared" si="0"/>
        <v>101.35289229044663</v>
      </c>
    </row>
    <row r="37" spans="1:4" ht="13.5">
      <c r="A37" s="22" t="s">
        <v>84</v>
      </c>
      <c r="B37" s="23"/>
      <c r="C37" s="23"/>
      <c r="D37" s="24"/>
    </row>
    <row r="38" spans="1:4" ht="13.5">
      <c r="A38" s="22" t="s">
        <v>85</v>
      </c>
      <c r="B38" s="23"/>
      <c r="C38" s="23"/>
      <c r="D38" s="24"/>
    </row>
    <row r="39" spans="1:4" ht="13.5">
      <c r="A39" s="22" t="s">
        <v>86</v>
      </c>
      <c r="B39" s="23"/>
      <c r="C39" s="23"/>
      <c r="D39" s="24"/>
    </row>
    <row r="40" spans="1:4" ht="13.5">
      <c r="A40" s="22" t="s">
        <v>87</v>
      </c>
      <c r="B40" s="23"/>
      <c r="C40" s="23"/>
      <c r="D40" s="24"/>
    </row>
    <row r="41" spans="1:4" ht="13.5">
      <c r="A41" s="22" t="s">
        <v>88</v>
      </c>
      <c r="B41" s="23"/>
      <c r="C41" s="23"/>
      <c r="D41" s="24"/>
    </row>
    <row r="42" spans="1:4" ht="13.5">
      <c r="A42" s="22" t="s">
        <v>89</v>
      </c>
      <c r="B42" s="23"/>
      <c r="C42" s="23"/>
      <c r="D42" s="24"/>
    </row>
    <row r="43" spans="1:4" ht="13.5">
      <c r="A43" s="22" t="s">
        <v>90</v>
      </c>
      <c r="B43" s="23"/>
      <c r="C43" s="23"/>
      <c r="D43" s="24"/>
    </row>
    <row r="44" spans="1:4" ht="13.5">
      <c r="A44" s="22" t="s">
        <v>91</v>
      </c>
      <c r="B44" s="23"/>
      <c r="C44" s="23"/>
      <c r="D44" s="24"/>
    </row>
    <row r="45" spans="1:4" s="20" customFormat="1" ht="14.25" thickBot="1">
      <c r="A45" s="33" t="s">
        <v>92</v>
      </c>
      <c r="B45" s="30">
        <f>B29+B36</f>
        <v>760882</v>
      </c>
      <c r="C45" s="49">
        <f>C29+C36</f>
        <v>713482</v>
      </c>
      <c r="D45" s="31">
        <f t="shared" si="0"/>
        <v>106.64347523833817</v>
      </c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6">
      <selection activeCell="D40" sqref="D40"/>
    </sheetView>
  </sheetViews>
  <sheetFormatPr defaultColWidth="9.140625" defaultRowHeight="15"/>
  <cols>
    <col min="1" max="1" width="44.57421875" style="1" bestFit="1" customWidth="1"/>
    <col min="2" max="2" width="12.140625" style="1" customWidth="1"/>
    <col min="3" max="3" width="14.00390625" style="1" customWidth="1"/>
    <col min="4" max="4" width="15.140625" style="1" customWidth="1"/>
    <col min="5" max="16384" width="9.00390625" style="1" customWidth="1"/>
  </cols>
  <sheetData>
    <row r="1" spans="1:4" ht="18" customHeight="1">
      <c r="A1" s="1" t="s">
        <v>93</v>
      </c>
      <c r="D1" s="14"/>
    </row>
    <row r="2" spans="1:4" ht="20.25">
      <c r="A2" s="274" t="s">
        <v>712</v>
      </c>
      <c r="B2" s="274"/>
      <c r="C2" s="274"/>
      <c r="D2" s="274"/>
    </row>
    <row r="3" ht="14.25" thickBot="1">
      <c r="D3" s="14" t="s">
        <v>25</v>
      </c>
    </row>
    <row r="4" spans="1:4" s="13" customFormat="1" ht="44.25" customHeight="1">
      <c r="A4" s="11" t="s">
        <v>26</v>
      </c>
      <c r="B4" s="12" t="s">
        <v>27</v>
      </c>
      <c r="C4" s="12" t="s">
        <v>28</v>
      </c>
      <c r="D4" s="15" t="s">
        <v>29</v>
      </c>
    </row>
    <row r="5" spans="1:5" s="20" customFormat="1" ht="16.5" customHeight="1">
      <c r="A5" s="41" t="s">
        <v>30</v>
      </c>
      <c r="B5" s="42">
        <f>SUM(B6:B21)</f>
        <v>529000</v>
      </c>
      <c r="C5" s="42">
        <f>SUM(C6:C21)</f>
        <v>440550</v>
      </c>
      <c r="D5" s="29">
        <f>B5/C5*100</f>
        <v>120.07717625695153</v>
      </c>
      <c r="E5" s="13"/>
    </row>
    <row r="6" spans="1:5" ht="13.5">
      <c r="A6" s="34" t="s">
        <v>31</v>
      </c>
      <c r="B6" s="35">
        <v>195000</v>
      </c>
      <c r="C6" s="35">
        <v>171000</v>
      </c>
      <c r="D6" s="53">
        <f>B6/C6*100</f>
        <v>114.03508771929825</v>
      </c>
      <c r="E6" s="13"/>
    </row>
    <row r="7" spans="1:5" ht="13.5">
      <c r="A7" s="34" t="s">
        <v>32</v>
      </c>
      <c r="B7" s="35"/>
      <c r="C7" s="35"/>
      <c r="D7" s="53"/>
      <c r="E7" s="13"/>
    </row>
    <row r="8" spans="1:5" ht="13.5">
      <c r="A8" s="34" t="s">
        <v>33</v>
      </c>
      <c r="B8" s="35">
        <v>56000</v>
      </c>
      <c r="C8" s="35">
        <v>51600</v>
      </c>
      <c r="D8" s="53">
        <f aca="true" t="shared" si="0" ref="D8:D44">B8/C8*100</f>
        <v>108.52713178294573</v>
      </c>
      <c r="E8" s="13"/>
    </row>
    <row r="9" spans="1:5" ht="13.5">
      <c r="A9" s="34" t="s">
        <v>34</v>
      </c>
      <c r="B9" s="35"/>
      <c r="C9" s="35"/>
      <c r="D9" s="53"/>
      <c r="E9" s="13"/>
    </row>
    <row r="10" spans="1:5" ht="13.5">
      <c r="A10" s="34" t="s">
        <v>35</v>
      </c>
      <c r="B10" s="35">
        <v>57000</v>
      </c>
      <c r="C10" s="35">
        <v>53700</v>
      </c>
      <c r="D10" s="53">
        <f t="shared" si="0"/>
        <v>106.14525139664805</v>
      </c>
      <c r="E10" s="13"/>
    </row>
    <row r="11" spans="1:5" ht="13.5">
      <c r="A11" s="34" t="s">
        <v>36</v>
      </c>
      <c r="B11" s="35">
        <v>300</v>
      </c>
      <c r="C11" s="35">
        <v>100</v>
      </c>
      <c r="D11" s="53">
        <f t="shared" si="0"/>
        <v>300</v>
      </c>
      <c r="E11" s="13"/>
    </row>
    <row r="12" spans="1:5" ht="13.5">
      <c r="A12" s="34" t="s">
        <v>37</v>
      </c>
      <c r="B12" s="35">
        <v>25800</v>
      </c>
      <c r="C12" s="35">
        <v>22000</v>
      </c>
      <c r="D12" s="53">
        <f t="shared" si="0"/>
        <v>117.27272727272727</v>
      </c>
      <c r="E12" s="13"/>
    </row>
    <row r="13" spans="1:5" ht="13.5">
      <c r="A13" s="34" t="s">
        <v>38</v>
      </c>
      <c r="B13" s="35">
        <v>35000</v>
      </c>
      <c r="C13" s="35">
        <v>22500</v>
      </c>
      <c r="D13" s="53">
        <f t="shared" si="0"/>
        <v>155.55555555555557</v>
      </c>
      <c r="E13" s="13"/>
    </row>
    <row r="14" spans="1:5" ht="13.5">
      <c r="A14" s="34" t="s">
        <v>39</v>
      </c>
      <c r="B14" s="35">
        <v>13100</v>
      </c>
      <c r="C14" s="35">
        <v>8800</v>
      </c>
      <c r="D14" s="53">
        <f t="shared" si="0"/>
        <v>148.86363636363635</v>
      </c>
      <c r="E14" s="13"/>
    </row>
    <row r="15" spans="1:5" ht="13.5">
      <c r="A15" s="34" t="s">
        <v>40</v>
      </c>
      <c r="B15" s="35">
        <v>24600</v>
      </c>
      <c r="C15" s="35">
        <v>17000</v>
      </c>
      <c r="D15" s="53">
        <f t="shared" si="0"/>
        <v>144.70588235294116</v>
      </c>
      <c r="E15" s="13"/>
    </row>
    <row r="16" spans="1:5" ht="13.5">
      <c r="A16" s="34" t="s">
        <v>41</v>
      </c>
      <c r="B16" s="35">
        <v>72500</v>
      </c>
      <c r="C16" s="35">
        <v>61000</v>
      </c>
      <c r="D16" s="53">
        <f t="shared" si="0"/>
        <v>118.85245901639345</v>
      </c>
      <c r="E16" s="13"/>
    </row>
    <row r="17" spans="1:5" ht="13.5">
      <c r="A17" s="34" t="s">
        <v>42</v>
      </c>
      <c r="B17" s="35">
        <v>12000</v>
      </c>
      <c r="C17" s="35">
        <v>8300</v>
      </c>
      <c r="D17" s="53">
        <f t="shared" si="0"/>
        <v>144.57831325301206</v>
      </c>
      <c r="E17" s="13"/>
    </row>
    <row r="18" spans="1:5" ht="13.5">
      <c r="A18" s="34" t="s">
        <v>43</v>
      </c>
      <c r="B18" s="35">
        <v>5500</v>
      </c>
      <c r="C18" s="35">
        <v>3000</v>
      </c>
      <c r="D18" s="53">
        <f t="shared" si="0"/>
        <v>183.33333333333331</v>
      </c>
      <c r="E18" s="13"/>
    </row>
    <row r="19" spans="1:5" ht="13.5">
      <c r="A19" s="34" t="s">
        <v>44</v>
      </c>
      <c r="B19" s="35">
        <v>30700</v>
      </c>
      <c r="C19" s="35">
        <v>20000</v>
      </c>
      <c r="D19" s="53">
        <f t="shared" si="0"/>
        <v>153.5</v>
      </c>
      <c r="E19" s="13"/>
    </row>
    <row r="20" spans="1:5" ht="13.5">
      <c r="A20" s="34" t="s">
        <v>45</v>
      </c>
      <c r="B20" s="35">
        <v>1500</v>
      </c>
      <c r="C20" s="35">
        <v>1300</v>
      </c>
      <c r="D20" s="53">
        <f t="shared" si="0"/>
        <v>115.38461538461537</v>
      </c>
      <c r="E20" s="13"/>
    </row>
    <row r="21" spans="1:5" ht="13.5">
      <c r="A21" s="34" t="s">
        <v>46</v>
      </c>
      <c r="B21" s="35"/>
      <c r="C21" s="35">
        <v>250</v>
      </c>
      <c r="D21" s="53"/>
      <c r="E21" s="13"/>
    </row>
    <row r="22" spans="1:5" s="20" customFormat="1" ht="13.5">
      <c r="A22" s="41" t="s">
        <v>47</v>
      </c>
      <c r="B22" s="42">
        <f>SUM(B23:B30)</f>
        <v>40000</v>
      </c>
      <c r="C22" s="42">
        <f>SUM(C23:C30)</f>
        <v>86450</v>
      </c>
      <c r="D22" s="29">
        <f t="shared" si="0"/>
        <v>46.26951995373048</v>
      </c>
      <c r="E22" s="13"/>
    </row>
    <row r="23" spans="1:5" ht="13.5">
      <c r="A23" s="34" t="s">
        <v>48</v>
      </c>
      <c r="B23" s="35">
        <v>17000</v>
      </c>
      <c r="C23" s="1">
        <v>36700</v>
      </c>
      <c r="D23" s="53">
        <f t="shared" si="0"/>
        <v>46.321525885558586</v>
      </c>
      <c r="E23" s="13"/>
    </row>
    <row r="24" spans="1:5" ht="13.5">
      <c r="A24" s="34" t="s">
        <v>49</v>
      </c>
      <c r="B24" s="35">
        <v>5000</v>
      </c>
      <c r="C24" s="35">
        <v>10000</v>
      </c>
      <c r="D24" s="53">
        <f t="shared" si="0"/>
        <v>50</v>
      </c>
      <c r="E24" s="13"/>
    </row>
    <row r="25" spans="1:5" ht="13.5">
      <c r="A25" s="34" t="s">
        <v>50</v>
      </c>
      <c r="B25" s="35">
        <v>9600</v>
      </c>
      <c r="C25" s="35">
        <v>19650</v>
      </c>
      <c r="D25" s="53">
        <f t="shared" si="0"/>
        <v>48.854961832061065</v>
      </c>
      <c r="E25" s="13"/>
    </row>
    <row r="26" spans="1:5" ht="13.5">
      <c r="A26" s="34" t="s">
        <v>51</v>
      </c>
      <c r="B26" s="35"/>
      <c r="C26" s="35"/>
      <c r="D26" s="53"/>
      <c r="E26" s="13"/>
    </row>
    <row r="27" spans="1:5" ht="13.5">
      <c r="A27" s="34" t="s">
        <v>52</v>
      </c>
      <c r="B27" s="35"/>
      <c r="C27" s="35"/>
      <c r="D27" s="53"/>
      <c r="E27" s="13"/>
    </row>
    <row r="28" spans="1:5" ht="13.5">
      <c r="A28" s="34" t="s">
        <v>53</v>
      </c>
      <c r="B28" s="35"/>
      <c r="C28" s="35"/>
      <c r="D28" s="53"/>
      <c r="E28" s="13"/>
    </row>
    <row r="29" spans="1:4" ht="13.5">
      <c r="A29" s="34" t="s">
        <v>54</v>
      </c>
      <c r="B29" s="35"/>
      <c r="C29" s="35"/>
      <c r="D29" s="53"/>
    </row>
    <row r="30" spans="1:4" ht="13.5">
      <c r="A30" s="34" t="s">
        <v>55</v>
      </c>
      <c r="B30" s="35">
        <v>8400</v>
      </c>
      <c r="C30" s="35">
        <v>20100</v>
      </c>
      <c r="D30" s="53">
        <f t="shared" si="0"/>
        <v>41.7910447761194</v>
      </c>
    </row>
    <row r="31" spans="1:5" s="20" customFormat="1" ht="15.75" customHeight="1">
      <c r="A31" s="51" t="s">
        <v>66</v>
      </c>
      <c r="B31" s="221">
        <f>B5+B22</f>
        <v>569000</v>
      </c>
      <c r="C31" s="221">
        <f>C5+C22</f>
        <v>527000</v>
      </c>
      <c r="D31" s="29">
        <f t="shared" si="0"/>
        <v>107.96963946869069</v>
      </c>
      <c r="E31" s="1"/>
    </row>
    <row r="32" spans="1:4" s="20" customFormat="1" ht="23.25" customHeight="1">
      <c r="A32" s="41" t="s">
        <v>63</v>
      </c>
      <c r="B32" s="42"/>
      <c r="C32" s="42"/>
      <c r="D32" s="29"/>
    </row>
    <row r="33" spans="1:4" s="20" customFormat="1" ht="13.5">
      <c r="A33" s="41" t="s">
        <v>64</v>
      </c>
      <c r="B33" s="42">
        <f>B34+B38+B39+B40+B41+B42+B43</f>
        <v>191882</v>
      </c>
      <c r="C33" s="42">
        <f>C34+C38+C39+C40+C41+C42+C43</f>
        <v>272212</v>
      </c>
      <c r="D33" s="29">
        <f t="shared" si="0"/>
        <v>70.48991227425682</v>
      </c>
    </row>
    <row r="34" spans="1:4" s="20" customFormat="1" ht="13.5">
      <c r="A34" s="34" t="s">
        <v>56</v>
      </c>
      <c r="B34" s="35">
        <f>B35+B36+B37</f>
        <v>58882</v>
      </c>
      <c r="C34" s="35">
        <f>C35+C36+C37</f>
        <v>89150</v>
      </c>
      <c r="D34" s="53">
        <f t="shared" si="0"/>
        <v>66.04823331463825</v>
      </c>
    </row>
    <row r="35" spans="1:5" ht="13.5">
      <c r="A35" s="34" t="s">
        <v>67</v>
      </c>
      <c r="B35" s="35">
        <v>23722</v>
      </c>
      <c r="C35" s="35">
        <v>23722</v>
      </c>
      <c r="D35" s="53">
        <f t="shared" si="0"/>
        <v>100</v>
      </c>
      <c r="E35" s="20"/>
    </row>
    <row r="36" spans="1:4" ht="13.5">
      <c r="A36" s="34" t="s">
        <v>68</v>
      </c>
      <c r="B36" s="35">
        <v>35160</v>
      </c>
      <c r="C36" s="35">
        <f>35160+30268</f>
        <v>65428</v>
      </c>
      <c r="D36" s="53">
        <f t="shared" si="0"/>
        <v>53.73846059790915</v>
      </c>
    </row>
    <row r="37" spans="1:4" ht="13.5">
      <c r="A37" s="34" t="s">
        <v>69</v>
      </c>
      <c r="B37" s="35"/>
      <c r="C37" s="35"/>
      <c r="D37" s="53"/>
    </row>
    <row r="38" spans="1:4" ht="13.5">
      <c r="A38" s="34" t="s">
        <v>57</v>
      </c>
      <c r="B38" s="35"/>
      <c r="C38" s="35"/>
      <c r="D38" s="53"/>
    </row>
    <row r="39" spans="1:4" ht="13.5">
      <c r="A39" s="34" t="s">
        <v>58</v>
      </c>
      <c r="B39" s="35"/>
      <c r="C39" s="35"/>
      <c r="D39" s="53"/>
    </row>
    <row r="40" spans="1:4" ht="13.5">
      <c r="A40" s="34" t="s">
        <v>59</v>
      </c>
      <c r="B40" s="35">
        <v>123000</v>
      </c>
      <c r="C40" s="35">
        <v>133000</v>
      </c>
      <c r="D40" s="53">
        <f t="shared" si="0"/>
        <v>92.4812030075188</v>
      </c>
    </row>
    <row r="41" spans="1:4" ht="13.5">
      <c r="A41" s="34" t="s">
        <v>60</v>
      </c>
      <c r="B41" s="35">
        <v>10000</v>
      </c>
      <c r="C41" s="35">
        <v>25000</v>
      </c>
      <c r="D41" s="53">
        <f t="shared" si="0"/>
        <v>40</v>
      </c>
    </row>
    <row r="42" spans="1:4" ht="13.5">
      <c r="A42" s="34" t="s">
        <v>61</v>
      </c>
      <c r="B42" s="35"/>
      <c r="C42" s="35">
        <v>25062</v>
      </c>
      <c r="D42" s="53"/>
    </row>
    <row r="43" spans="1:4" ht="13.5">
      <c r="A43" s="34" t="s">
        <v>62</v>
      </c>
      <c r="B43" s="35"/>
      <c r="C43" s="35"/>
      <c r="D43" s="53"/>
    </row>
    <row r="44" spans="1:4" ht="18.75" customHeight="1" thickBot="1">
      <c r="A44" s="52" t="s">
        <v>65</v>
      </c>
      <c r="B44" s="247">
        <f>B31+B33</f>
        <v>760882</v>
      </c>
      <c r="C44" s="247">
        <f>C31+C33</f>
        <v>799212</v>
      </c>
      <c r="D44" s="31">
        <f t="shared" si="0"/>
        <v>95.2040259655761</v>
      </c>
    </row>
    <row r="45" spans="1:5" ht="43.5" customHeight="1">
      <c r="A45" s="275" t="s">
        <v>94</v>
      </c>
      <c r="B45" s="275"/>
      <c r="C45" s="275"/>
      <c r="D45" s="275"/>
      <c r="E45" s="20"/>
    </row>
  </sheetData>
  <sheetProtection/>
  <mergeCells count="2">
    <mergeCell ref="A2:D2"/>
    <mergeCell ref="A45:D4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71"/>
  <sheetViews>
    <sheetView zoomScalePageLayoutView="0" workbookViewId="0" topLeftCell="A1">
      <pane xSplit="1" ySplit="5" topLeftCell="B36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356" sqref="D356"/>
    </sheetView>
  </sheetViews>
  <sheetFormatPr defaultColWidth="9.140625" defaultRowHeight="15"/>
  <cols>
    <col min="1" max="1" width="44.57421875" style="1" bestFit="1" customWidth="1"/>
    <col min="2" max="3" width="12.140625" style="1" customWidth="1"/>
    <col min="4" max="4" width="11.00390625" style="14" customWidth="1"/>
    <col min="5" max="5" width="9.00390625" style="48" customWidth="1"/>
    <col min="6" max="16384" width="9.00390625" style="1" customWidth="1"/>
  </cols>
  <sheetData>
    <row r="1" ht="13.5">
      <c r="A1" s="1" t="s">
        <v>95</v>
      </c>
    </row>
    <row r="2" spans="1:5" ht="30" customHeight="1">
      <c r="A2" s="274" t="s">
        <v>713</v>
      </c>
      <c r="B2" s="274"/>
      <c r="C2" s="274"/>
      <c r="D2" s="274"/>
      <c r="E2" s="274"/>
    </row>
    <row r="3" ht="14.25" thickBot="1">
      <c r="D3" s="14" t="s">
        <v>25</v>
      </c>
    </row>
    <row r="4" spans="1:5" s="13" customFormat="1" ht="51" customHeight="1">
      <c r="A4" s="11" t="s">
        <v>71</v>
      </c>
      <c r="B4" s="12" t="s">
        <v>27</v>
      </c>
      <c r="C4" s="12" t="s">
        <v>72</v>
      </c>
      <c r="D4" s="39" t="s">
        <v>73</v>
      </c>
      <c r="E4" s="38" t="s">
        <v>96</v>
      </c>
    </row>
    <row r="5" spans="1:5" s="20" customFormat="1" ht="67.5">
      <c r="A5" s="235" t="s">
        <v>74</v>
      </c>
      <c r="B5" s="222">
        <f>B6+B12+B17+B23+B27+B31+B38+B40+B44+B46+B50+B53+B57+B61+B64+B69+B73+B77+B82+B88+B93</f>
        <v>46146</v>
      </c>
      <c r="C5" s="222">
        <f>C6+C12+C17+C23+C27+C31+C38+C40+C44+C46+C50+C53+C57+C61+C64+C69+C73+C77+C82+C88+C93</f>
        <v>47901</v>
      </c>
      <c r="D5" s="43">
        <f>B5/C5*100</f>
        <v>96.3361933988852</v>
      </c>
      <c r="E5" s="233" t="s">
        <v>755</v>
      </c>
    </row>
    <row r="6" spans="1:5" ht="14.25">
      <c r="A6" s="236" t="s">
        <v>97</v>
      </c>
      <c r="B6" s="226">
        <f>SUM(B7:B11)</f>
        <v>1352</v>
      </c>
      <c r="C6" s="227">
        <f>SUM(C7:C10)</f>
        <v>1298</v>
      </c>
      <c r="D6" s="40">
        <f aca="true" t="shared" si="0" ref="D6:D69">B6/C6*100</f>
        <v>104.1602465331279</v>
      </c>
      <c r="E6" s="237"/>
    </row>
    <row r="7" spans="1:5" ht="14.25">
      <c r="A7" s="238" t="s">
        <v>98</v>
      </c>
      <c r="B7" s="229">
        <v>1057</v>
      </c>
      <c r="C7" s="230">
        <v>1110</v>
      </c>
      <c r="D7" s="40">
        <f t="shared" si="0"/>
        <v>95.22522522522523</v>
      </c>
      <c r="E7" s="237"/>
    </row>
    <row r="8" spans="1:5" ht="14.25">
      <c r="A8" s="238" t="s">
        <v>99</v>
      </c>
      <c r="B8" s="229">
        <v>128</v>
      </c>
      <c r="C8" s="230">
        <v>84</v>
      </c>
      <c r="D8" s="40">
        <f t="shared" si="0"/>
        <v>152.38095238095238</v>
      </c>
      <c r="E8" s="237"/>
    </row>
    <row r="9" spans="1:5" ht="14.25">
      <c r="A9" s="238" t="s">
        <v>100</v>
      </c>
      <c r="B9" s="229">
        <v>84</v>
      </c>
      <c r="C9" s="230">
        <v>84</v>
      </c>
      <c r="D9" s="40">
        <f t="shared" si="0"/>
        <v>100</v>
      </c>
      <c r="E9" s="237"/>
    </row>
    <row r="10" spans="1:5" ht="14.25">
      <c r="A10" s="238" t="s">
        <v>101</v>
      </c>
      <c r="B10" s="229">
        <v>20</v>
      </c>
      <c r="C10" s="230">
        <v>20</v>
      </c>
      <c r="D10" s="40">
        <f t="shared" si="0"/>
        <v>100</v>
      </c>
      <c r="E10" s="237"/>
    </row>
    <row r="11" spans="1:5" ht="14.25">
      <c r="A11" s="238" t="s">
        <v>714</v>
      </c>
      <c r="B11" s="229">
        <v>63</v>
      </c>
      <c r="C11" s="230"/>
      <c r="D11" s="40"/>
      <c r="E11" s="237"/>
    </row>
    <row r="12" spans="1:5" ht="14.25">
      <c r="A12" s="236" t="s">
        <v>102</v>
      </c>
      <c r="B12" s="226">
        <f>SUM(B13:B16)</f>
        <v>607</v>
      </c>
      <c r="C12" s="227">
        <f>SUM(C13:C15)</f>
        <v>557</v>
      </c>
      <c r="D12" s="40">
        <f t="shared" si="0"/>
        <v>108.97666068222622</v>
      </c>
      <c r="E12" s="237"/>
    </row>
    <row r="13" spans="1:5" ht="14.25">
      <c r="A13" s="238" t="s">
        <v>98</v>
      </c>
      <c r="B13" s="229">
        <v>373</v>
      </c>
      <c r="C13" s="230">
        <v>384</v>
      </c>
      <c r="D13" s="40">
        <f t="shared" si="0"/>
        <v>97.13541666666666</v>
      </c>
      <c r="E13" s="237"/>
    </row>
    <row r="14" spans="1:5" ht="14.25">
      <c r="A14" s="238" t="s">
        <v>99</v>
      </c>
      <c r="B14" s="229">
        <v>65</v>
      </c>
      <c r="C14" s="230">
        <v>65</v>
      </c>
      <c r="D14" s="40">
        <f t="shared" si="0"/>
        <v>100</v>
      </c>
      <c r="E14" s="237"/>
    </row>
    <row r="15" spans="1:5" ht="14.25">
      <c r="A15" s="238" t="s">
        <v>103</v>
      </c>
      <c r="B15" s="229">
        <v>108</v>
      </c>
      <c r="C15" s="230">
        <v>108</v>
      </c>
      <c r="D15" s="40">
        <f t="shared" si="0"/>
        <v>100</v>
      </c>
      <c r="E15" s="237"/>
    </row>
    <row r="16" spans="1:5" ht="14.25">
      <c r="A16" s="238" t="s">
        <v>714</v>
      </c>
      <c r="B16" s="229">
        <v>61</v>
      </c>
      <c r="C16" s="230"/>
      <c r="D16" s="40"/>
      <c r="E16" s="237"/>
    </row>
    <row r="17" spans="1:5" ht="14.25">
      <c r="A17" s="236" t="s">
        <v>104</v>
      </c>
      <c r="B17" s="226">
        <f>SUM(B18:B22)</f>
        <v>9202</v>
      </c>
      <c r="C17" s="227">
        <f>SUM(C18:C22)</f>
        <v>8888</v>
      </c>
      <c r="D17" s="40">
        <f t="shared" si="0"/>
        <v>103.53285328532853</v>
      </c>
      <c r="E17" s="237"/>
    </row>
    <row r="18" spans="1:5" ht="14.25">
      <c r="A18" s="238" t="s">
        <v>98</v>
      </c>
      <c r="B18" s="229">
        <v>6688</v>
      </c>
      <c r="C18" s="230">
        <v>7090</v>
      </c>
      <c r="D18" s="40">
        <f t="shared" si="0"/>
        <v>94.33004231311706</v>
      </c>
      <c r="E18" s="237"/>
    </row>
    <row r="19" spans="1:5" ht="14.25">
      <c r="A19" s="238" t="s">
        <v>99</v>
      </c>
      <c r="B19" s="229">
        <v>1266</v>
      </c>
      <c r="C19" s="230">
        <v>1266</v>
      </c>
      <c r="D19" s="40">
        <f t="shared" si="0"/>
        <v>100</v>
      </c>
      <c r="E19" s="237"/>
    </row>
    <row r="20" spans="1:5" ht="14.25">
      <c r="A20" s="238" t="s">
        <v>714</v>
      </c>
      <c r="B20" s="229">
        <v>438</v>
      </c>
      <c r="C20" s="230"/>
      <c r="D20" s="40"/>
      <c r="E20" s="237"/>
    </row>
    <row r="21" spans="1:5" ht="14.25">
      <c r="A21" s="238" t="s">
        <v>105</v>
      </c>
      <c r="B21" s="229">
        <v>15</v>
      </c>
      <c r="C21" s="230">
        <v>17</v>
      </c>
      <c r="D21" s="40">
        <f t="shared" si="0"/>
        <v>88.23529411764706</v>
      </c>
      <c r="E21" s="237"/>
    </row>
    <row r="22" spans="1:5" ht="14.25">
      <c r="A22" s="238" t="s">
        <v>106</v>
      </c>
      <c r="B22" s="229">
        <v>795</v>
      </c>
      <c r="C22" s="230">
        <v>515</v>
      </c>
      <c r="D22" s="40">
        <f t="shared" si="0"/>
        <v>154.36893203883494</v>
      </c>
      <c r="E22" s="237"/>
    </row>
    <row r="23" spans="1:5" ht="14.25">
      <c r="A23" s="236" t="s">
        <v>107</v>
      </c>
      <c r="B23" s="226">
        <f>SUM(B24:B26)</f>
        <v>829</v>
      </c>
      <c r="C23" s="227">
        <f>SUM(C24:C25)</f>
        <v>655</v>
      </c>
      <c r="D23" s="40">
        <f t="shared" si="0"/>
        <v>126.56488549618321</v>
      </c>
      <c r="E23" s="237"/>
    </row>
    <row r="24" spans="1:5" ht="14.25">
      <c r="A24" s="238" t="s">
        <v>98</v>
      </c>
      <c r="B24" s="229">
        <v>266</v>
      </c>
      <c r="C24" s="230">
        <v>510</v>
      </c>
      <c r="D24" s="40">
        <f t="shared" si="0"/>
        <v>52.156862745098046</v>
      </c>
      <c r="E24" s="237"/>
    </row>
    <row r="25" spans="1:5" ht="14.25">
      <c r="A25" s="238" t="s">
        <v>99</v>
      </c>
      <c r="B25" s="229">
        <v>220</v>
      </c>
      <c r="C25" s="230">
        <v>145</v>
      </c>
      <c r="D25" s="40">
        <f t="shared" si="0"/>
        <v>151.72413793103448</v>
      </c>
      <c r="E25" s="237"/>
    </row>
    <row r="26" spans="1:5" ht="14.25">
      <c r="A26" s="238" t="s">
        <v>714</v>
      </c>
      <c r="B26" s="229">
        <v>343</v>
      </c>
      <c r="C26" s="230"/>
      <c r="D26" s="40"/>
      <c r="E26" s="237"/>
    </row>
    <row r="27" spans="1:5" ht="14.25">
      <c r="A27" s="236" t="s">
        <v>108</v>
      </c>
      <c r="B27" s="226">
        <f>SUM(B28:B30)</f>
        <v>1804</v>
      </c>
      <c r="C27" s="227">
        <f>SUM(C28:C30)</f>
        <v>1545</v>
      </c>
      <c r="D27" s="40">
        <f t="shared" si="0"/>
        <v>116.76375404530744</v>
      </c>
      <c r="E27" s="237"/>
    </row>
    <row r="28" spans="1:5" ht="14.25">
      <c r="A28" s="238" t="s">
        <v>98</v>
      </c>
      <c r="B28" s="229">
        <v>287</v>
      </c>
      <c r="C28" s="230">
        <v>364</v>
      </c>
      <c r="D28" s="40">
        <f t="shared" si="0"/>
        <v>78.84615384615384</v>
      </c>
      <c r="E28" s="237"/>
    </row>
    <row r="29" spans="1:5" ht="14.25">
      <c r="A29" s="238" t="s">
        <v>99</v>
      </c>
      <c r="B29" s="229">
        <v>538</v>
      </c>
      <c r="C29" s="230">
        <v>578</v>
      </c>
      <c r="D29" s="40">
        <f t="shared" si="0"/>
        <v>93.07958477508652</v>
      </c>
      <c r="E29" s="237"/>
    </row>
    <row r="30" spans="1:5" ht="14.25">
      <c r="A30" s="238" t="s">
        <v>109</v>
      </c>
      <c r="B30" s="229">
        <v>979</v>
      </c>
      <c r="C30" s="230">
        <v>603</v>
      </c>
      <c r="D30" s="40">
        <f t="shared" si="0"/>
        <v>162.3548922056385</v>
      </c>
      <c r="E30" s="237"/>
    </row>
    <row r="31" spans="1:5" ht="14.25">
      <c r="A31" s="236" t="s">
        <v>110</v>
      </c>
      <c r="B31" s="226">
        <f>SUM(B32:B37)</f>
        <v>2167</v>
      </c>
      <c r="C31" s="227">
        <f>SUM(C32:C36)</f>
        <v>1929</v>
      </c>
      <c r="D31" s="40">
        <f t="shared" si="0"/>
        <v>112.33799896319337</v>
      </c>
      <c r="E31" s="237"/>
    </row>
    <row r="32" spans="1:5" ht="14.25">
      <c r="A32" s="238" t="s">
        <v>98</v>
      </c>
      <c r="B32" s="229">
        <v>767</v>
      </c>
      <c r="C32" s="230">
        <v>1370</v>
      </c>
      <c r="D32" s="40">
        <f t="shared" si="0"/>
        <v>55.98540145985401</v>
      </c>
      <c r="E32" s="237"/>
    </row>
    <row r="33" spans="1:5" ht="14.25">
      <c r="A33" s="238" t="s">
        <v>99</v>
      </c>
      <c r="B33" s="229">
        <v>314</v>
      </c>
      <c r="C33" s="230">
        <v>314</v>
      </c>
      <c r="D33" s="40">
        <f t="shared" si="0"/>
        <v>100</v>
      </c>
      <c r="E33" s="237"/>
    </row>
    <row r="34" spans="1:5" ht="14.25">
      <c r="A34" s="238" t="s">
        <v>111</v>
      </c>
      <c r="B34" s="229">
        <v>160</v>
      </c>
      <c r="C34" s="230">
        <v>130</v>
      </c>
      <c r="D34" s="40">
        <f t="shared" si="0"/>
        <v>123.07692307692308</v>
      </c>
      <c r="E34" s="237"/>
    </row>
    <row r="35" spans="1:5" ht="14.25">
      <c r="A35" s="238" t="s">
        <v>112</v>
      </c>
      <c r="B35" s="229">
        <v>65</v>
      </c>
      <c r="C35" s="230">
        <v>65</v>
      </c>
      <c r="D35" s="40">
        <f t="shared" si="0"/>
        <v>100</v>
      </c>
      <c r="E35" s="237"/>
    </row>
    <row r="36" spans="1:5" ht="14.25">
      <c r="A36" s="238" t="s">
        <v>113</v>
      </c>
      <c r="B36" s="229">
        <v>50</v>
      </c>
      <c r="C36" s="230">
        <v>50</v>
      </c>
      <c r="D36" s="40">
        <f t="shared" si="0"/>
        <v>100</v>
      </c>
      <c r="E36" s="237"/>
    </row>
    <row r="37" spans="1:5" ht="14.25">
      <c r="A37" s="238" t="s">
        <v>714</v>
      </c>
      <c r="B37" s="229">
        <v>811</v>
      </c>
      <c r="C37" s="230"/>
      <c r="D37" s="40"/>
      <c r="E37" s="237"/>
    </row>
    <row r="38" spans="1:5" ht="14.25">
      <c r="A38" s="236" t="s">
        <v>114</v>
      </c>
      <c r="B38" s="226">
        <f>SUM(B39:B39)</f>
        <v>3200</v>
      </c>
      <c r="C38" s="227">
        <f>SUM(C39:C39)</f>
        <v>6094</v>
      </c>
      <c r="D38" s="40">
        <f t="shared" si="0"/>
        <v>52.510666229077785</v>
      </c>
      <c r="E38" s="237"/>
    </row>
    <row r="39" spans="1:5" ht="14.25">
      <c r="A39" s="238" t="s">
        <v>715</v>
      </c>
      <c r="B39" s="229">
        <v>3200</v>
      </c>
      <c r="C39" s="230">
        <v>6094</v>
      </c>
      <c r="D39" s="40">
        <f t="shared" si="0"/>
        <v>52.510666229077785</v>
      </c>
      <c r="E39" s="237"/>
    </row>
    <row r="40" spans="1:5" ht="14.25">
      <c r="A40" s="236" t="s">
        <v>115</v>
      </c>
      <c r="B40" s="226">
        <f>SUM(B41:B43)</f>
        <v>623</v>
      </c>
      <c r="C40" s="227">
        <f>SUM(C41:C43)</f>
        <v>519</v>
      </c>
      <c r="D40" s="40">
        <f t="shared" si="0"/>
        <v>120.03853564547207</v>
      </c>
      <c r="E40" s="237"/>
    </row>
    <row r="41" spans="1:5" ht="14.25">
      <c r="A41" s="238" t="s">
        <v>98</v>
      </c>
      <c r="B41" s="229">
        <v>342</v>
      </c>
      <c r="C41" s="230">
        <v>449</v>
      </c>
      <c r="D41" s="40">
        <f t="shared" si="0"/>
        <v>76.16926503340757</v>
      </c>
      <c r="E41" s="237"/>
    </row>
    <row r="42" spans="1:5" ht="14.25">
      <c r="A42" s="238" t="s">
        <v>116</v>
      </c>
      <c r="B42" s="229">
        <v>80</v>
      </c>
      <c r="C42" s="230">
        <v>70</v>
      </c>
      <c r="D42" s="40">
        <f t="shared" si="0"/>
        <v>114.28571428571428</v>
      </c>
      <c r="E42" s="237"/>
    </row>
    <row r="43" spans="1:5" ht="14.25">
      <c r="A43" s="238" t="s">
        <v>714</v>
      </c>
      <c r="B43" s="229">
        <v>201</v>
      </c>
      <c r="C43" s="230"/>
      <c r="D43" s="40"/>
      <c r="E43" s="237"/>
    </row>
    <row r="44" spans="1:5" ht="14.25">
      <c r="A44" s="236" t="s">
        <v>117</v>
      </c>
      <c r="B44" s="226">
        <f>B45</f>
        <v>0</v>
      </c>
      <c r="C44" s="227">
        <f>C45</f>
        <v>3300</v>
      </c>
      <c r="D44" s="40">
        <f t="shared" si="0"/>
        <v>0</v>
      </c>
      <c r="E44" s="237" t="s">
        <v>756</v>
      </c>
    </row>
    <row r="45" spans="1:5" ht="14.25">
      <c r="A45" s="238" t="s">
        <v>118</v>
      </c>
      <c r="B45" s="229"/>
      <c r="C45" s="230">
        <v>3300</v>
      </c>
      <c r="D45" s="40">
        <f t="shared" si="0"/>
        <v>0</v>
      </c>
      <c r="E45" s="237"/>
    </row>
    <row r="46" spans="1:5" ht="14.25">
      <c r="A46" s="236" t="s">
        <v>119</v>
      </c>
      <c r="B46" s="226">
        <f>SUM(B47:B49)</f>
        <v>2875</v>
      </c>
      <c r="C46" s="227">
        <f>SUM(C47:C48)</f>
        <v>2172</v>
      </c>
      <c r="D46" s="40">
        <f t="shared" si="0"/>
        <v>132.36648250460405</v>
      </c>
      <c r="E46" s="237"/>
    </row>
    <row r="47" spans="1:5" ht="14.25">
      <c r="A47" s="238" t="s">
        <v>98</v>
      </c>
      <c r="B47" s="229">
        <v>1774</v>
      </c>
      <c r="C47" s="230">
        <v>1780</v>
      </c>
      <c r="D47" s="40">
        <f t="shared" si="0"/>
        <v>99.6629213483146</v>
      </c>
      <c r="E47" s="237"/>
    </row>
    <row r="48" spans="1:5" s="46" customFormat="1" ht="14.25">
      <c r="A48" s="238" t="s">
        <v>99</v>
      </c>
      <c r="B48" s="229">
        <v>536</v>
      </c>
      <c r="C48" s="230">
        <v>392</v>
      </c>
      <c r="D48" s="40">
        <f t="shared" si="0"/>
        <v>136.73469387755102</v>
      </c>
      <c r="E48" s="237"/>
    </row>
    <row r="49" spans="1:5" ht="14.25">
      <c r="A49" s="238" t="s">
        <v>714</v>
      </c>
      <c r="B49" s="229">
        <v>565</v>
      </c>
      <c r="C49" s="230"/>
      <c r="D49" s="40"/>
      <c r="E49" s="237"/>
    </row>
    <row r="50" spans="1:5" ht="14.25">
      <c r="A50" s="236" t="s">
        <v>120</v>
      </c>
      <c r="B50" s="226">
        <f>SUM(B51:B52)</f>
        <v>453</v>
      </c>
      <c r="C50" s="227">
        <f>SUM(C51:C52)</f>
        <v>348</v>
      </c>
      <c r="D50" s="40">
        <f t="shared" si="0"/>
        <v>130.17241379310346</v>
      </c>
      <c r="E50" s="237"/>
    </row>
    <row r="51" spans="1:5" s="46" customFormat="1" ht="14.25">
      <c r="A51" s="238" t="s">
        <v>98</v>
      </c>
      <c r="B51" s="229">
        <v>433</v>
      </c>
      <c r="C51" s="230">
        <v>338</v>
      </c>
      <c r="D51" s="40">
        <f t="shared" si="0"/>
        <v>128.10650887573965</v>
      </c>
      <c r="E51" s="237"/>
    </row>
    <row r="52" spans="1:5" s="46" customFormat="1" ht="14.25">
      <c r="A52" s="238" t="s">
        <v>99</v>
      </c>
      <c r="B52" s="229">
        <v>20</v>
      </c>
      <c r="C52" s="230">
        <v>10</v>
      </c>
      <c r="D52" s="40">
        <f t="shared" si="0"/>
        <v>200</v>
      </c>
      <c r="E52" s="237"/>
    </row>
    <row r="53" spans="1:5" s="46" customFormat="1" ht="14.25">
      <c r="A53" s="236" t="s">
        <v>716</v>
      </c>
      <c r="B53" s="226">
        <f>SUM(B54:B56)</f>
        <v>258</v>
      </c>
      <c r="C53" s="227">
        <f>SUM(C54:C55)</f>
        <v>233</v>
      </c>
      <c r="D53" s="40">
        <f t="shared" si="0"/>
        <v>110.72961373390558</v>
      </c>
      <c r="E53" s="237"/>
    </row>
    <row r="54" spans="1:5" s="46" customFormat="1" ht="14.25">
      <c r="A54" s="238" t="s">
        <v>98</v>
      </c>
      <c r="B54" s="229">
        <v>196</v>
      </c>
      <c r="C54" s="230">
        <v>208</v>
      </c>
      <c r="D54" s="40">
        <f t="shared" si="0"/>
        <v>94.23076923076923</v>
      </c>
      <c r="E54" s="237"/>
    </row>
    <row r="55" spans="1:5" s="46" customFormat="1" ht="14.25">
      <c r="A55" s="238" t="s">
        <v>121</v>
      </c>
      <c r="B55" s="229">
        <v>25</v>
      </c>
      <c r="C55" s="230">
        <v>25</v>
      </c>
      <c r="D55" s="40">
        <f t="shared" si="0"/>
        <v>100</v>
      </c>
      <c r="E55" s="237"/>
    </row>
    <row r="56" spans="1:5" s="46" customFormat="1" ht="14.25">
      <c r="A56" s="238" t="s">
        <v>714</v>
      </c>
      <c r="B56" s="229">
        <v>37</v>
      </c>
      <c r="C56" s="230"/>
      <c r="D56" s="40"/>
      <c r="E56" s="237"/>
    </row>
    <row r="57" spans="1:5" s="46" customFormat="1" ht="14.25">
      <c r="A57" s="236" t="s">
        <v>717</v>
      </c>
      <c r="B57" s="226">
        <f>SUM(B58:B60)</f>
        <v>233</v>
      </c>
      <c r="C57" s="227">
        <f>SUM(C58:C60)</f>
        <v>158</v>
      </c>
      <c r="D57" s="40">
        <f t="shared" si="0"/>
        <v>147.46835443037975</v>
      </c>
      <c r="E57" s="237"/>
    </row>
    <row r="58" spans="1:5" s="46" customFormat="1" ht="14.25">
      <c r="A58" s="238" t="s">
        <v>98</v>
      </c>
      <c r="B58" s="229">
        <v>163</v>
      </c>
      <c r="C58" s="230">
        <v>143</v>
      </c>
      <c r="D58" s="40">
        <f t="shared" si="0"/>
        <v>113.98601398601397</v>
      </c>
      <c r="E58" s="237"/>
    </row>
    <row r="59" spans="1:5" s="46" customFormat="1" ht="14.25">
      <c r="A59" s="238" t="s">
        <v>718</v>
      </c>
      <c r="B59" s="229">
        <v>50</v>
      </c>
      <c r="C59" s="230"/>
      <c r="D59" s="40"/>
      <c r="E59" s="237"/>
    </row>
    <row r="60" spans="1:5" s="46" customFormat="1" ht="14.25">
      <c r="A60" s="238" t="s">
        <v>122</v>
      </c>
      <c r="B60" s="229">
        <v>20</v>
      </c>
      <c r="C60" s="230">
        <v>15</v>
      </c>
      <c r="D60" s="40">
        <f t="shared" si="0"/>
        <v>133.33333333333331</v>
      </c>
      <c r="E60" s="237"/>
    </row>
    <row r="61" spans="1:5" s="46" customFormat="1" ht="14.25">
      <c r="A61" s="236" t="s">
        <v>719</v>
      </c>
      <c r="B61" s="226">
        <f>SUM(B62:B63)</f>
        <v>316</v>
      </c>
      <c r="C61" s="227">
        <f>SUM(C62:C63)</f>
        <v>318</v>
      </c>
      <c r="D61" s="40">
        <f t="shared" si="0"/>
        <v>99.37106918238993</v>
      </c>
      <c r="E61" s="237"/>
    </row>
    <row r="62" spans="1:5" s="46" customFormat="1" ht="14.25">
      <c r="A62" s="238" t="s">
        <v>98</v>
      </c>
      <c r="B62" s="229">
        <v>206</v>
      </c>
      <c r="C62" s="230">
        <v>157</v>
      </c>
      <c r="D62" s="40">
        <f t="shared" si="0"/>
        <v>131.21019108280254</v>
      </c>
      <c r="E62" s="237"/>
    </row>
    <row r="63" spans="1:5" ht="14.25">
      <c r="A63" s="238" t="s">
        <v>99</v>
      </c>
      <c r="B63" s="229">
        <v>110</v>
      </c>
      <c r="C63" s="230">
        <v>161</v>
      </c>
      <c r="D63" s="40">
        <f t="shared" si="0"/>
        <v>68.32298136645963</v>
      </c>
      <c r="E63" s="237"/>
    </row>
    <row r="64" spans="1:5" ht="14.25">
      <c r="A64" s="236" t="s">
        <v>720</v>
      </c>
      <c r="B64" s="226">
        <f>SUM(B65:B68)</f>
        <v>1417</v>
      </c>
      <c r="C64" s="227">
        <f>SUM(C65:C68)</f>
        <v>956</v>
      </c>
      <c r="D64" s="40">
        <f t="shared" si="0"/>
        <v>148.22175732217573</v>
      </c>
      <c r="E64" s="237"/>
    </row>
    <row r="65" spans="1:5" s="46" customFormat="1" ht="14.25">
      <c r="A65" s="238" t="s">
        <v>98</v>
      </c>
      <c r="B65" s="229">
        <v>567</v>
      </c>
      <c r="C65" s="230">
        <v>539</v>
      </c>
      <c r="D65" s="40">
        <f t="shared" si="0"/>
        <v>105.1948051948052</v>
      </c>
      <c r="E65" s="237"/>
    </row>
    <row r="66" spans="1:5" s="46" customFormat="1" ht="14.25">
      <c r="A66" s="238" t="s">
        <v>99</v>
      </c>
      <c r="B66" s="229">
        <v>575</v>
      </c>
      <c r="C66" s="230">
        <v>310</v>
      </c>
      <c r="D66" s="40">
        <f t="shared" si="0"/>
        <v>185.48387096774192</v>
      </c>
      <c r="E66" s="237"/>
    </row>
    <row r="67" spans="1:5" s="46" customFormat="1" ht="14.25">
      <c r="A67" s="238" t="s">
        <v>109</v>
      </c>
      <c r="B67" s="229">
        <v>240</v>
      </c>
      <c r="C67" s="230">
        <v>102</v>
      </c>
      <c r="D67" s="40">
        <f t="shared" si="0"/>
        <v>235.29411764705884</v>
      </c>
      <c r="E67" s="237"/>
    </row>
    <row r="68" spans="1:5" s="46" customFormat="1" ht="14.25">
      <c r="A68" s="238" t="s">
        <v>123</v>
      </c>
      <c r="B68" s="229">
        <v>35</v>
      </c>
      <c r="C68" s="230">
        <v>5</v>
      </c>
      <c r="D68" s="40">
        <f t="shared" si="0"/>
        <v>700</v>
      </c>
      <c r="E68" s="237"/>
    </row>
    <row r="69" spans="1:5" s="46" customFormat="1" ht="14.25">
      <c r="A69" s="236" t="s">
        <v>721</v>
      </c>
      <c r="B69" s="226">
        <f>SUM(B70:B72)</f>
        <v>8469</v>
      </c>
      <c r="C69" s="227">
        <f>SUM(C70:C71)</f>
        <v>7928</v>
      </c>
      <c r="D69" s="40">
        <f t="shared" si="0"/>
        <v>106.82391523713422</v>
      </c>
      <c r="E69" s="237"/>
    </row>
    <row r="70" spans="1:5" s="46" customFormat="1" ht="14.25">
      <c r="A70" s="238" t="s">
        <v>98</v>
      </c>
      <c r="B70" s="229">
        <v>6861</v>
      </c>
      <c r="C70" s="230">
        <v>6535</v>
      </c>
      <c r="D70" s="40">
        <f aca="true" t="shared" si="1" ref="D70:D124">B70/C70*100</f>
        <v>104.98852333588371</v>
      </c>
      <c r="E70" s="237"/>
    </row>
    <row r="71" spans="1:5" s="46" customFormat="1" ht="14.25">
      <c r="A71" s="238" t="s">
        <v>99</v>
      </c>
      <c r="B71" s="229">
        <v>1395</v>
      </c>
      <c r="C71" s="230">
        <v>1393</v>
      </c>
      <c r="D71" s="40">
        <f t="shared" si="1"/>
        <v>100.14357501794689</v>
      </c>
      <c r="E71" s="237"/>
    </row>
    <row r="72" spans="1:5" s="46" customFormat="1" ht="14.25">
      <c r="A72" s="238" t="s">
        <v>714</v>
      </c>
      <c r="B72" s="229">
        <v>213</v>
      </c>
      <c r="C72" s="230"/>
      <c r="D72" s="40"/>
      <c r="E72" s="237"/>
    </row>
    <row r="73" spans="1:5" s="46" customFormat="1" ht="14.25">
      <c r="A73" s="236" t="s">
        <v>722</v>
      </c>
      <c r="B73" s="226">
        <f>SUM(B74:B76)</f>
        <v>1134</v>
      </c>
      <c r="C73" s="227">
        <f>SUM(C74:C75)</f>
        <v>978</v>
      </c>
      <c r="D73" s="40">
        <f t="shared" si="1"/>
        <v>115.95092024539878</v>
      </c>
      <c r="E73" s="237"/>
    </row>
    <row r="74" spans="1:5" s="46" customFormat="1" ht="14.25">
      <c r="A74" s="238" t="s">
        <v>98</v>
      </c>
      <c r="B74" s="229">
        <v>626</v>
      </c>
      <c r="C74" s="230">
        <v>614</v>
      </c>
      <c r="D74" s="40">
        <f t="shared" si="1"/>
        <v>101.9543973941368</v>
      </c>
      <c r="E74" s="237"/>
    </row>
    <row r="75" spans="1:5" s="46" customFormat="1" ht="14.25">
      <c r="A75" s="238" t="s">
        <v>99</v>
      </c>
      <c r="B75" s="229">
        <v>448</v>
      </c>
      <c r="C75" s="230">
        <v>364</v>
      </c>
      <c r="D75" s="40">
        <f t="shared" si="1"/>
        <v>123.07692307692308</v>
      </c>
      <c r="E75" s="237"/>
    </row>
    <row r="76" spans="1:5" s="46" customFormat="1" ht="14.25">
      <c r="A76" s="238" t="s">
        <v>714</v>
      </c>
      <c r="B76" s="229">
        <v>60</v>
      </c>
      <c r="C76" s="230"/>
      <c r="D76" s="40"/>
      <c r="E76" s="237"/>
    </row>
    <row r="77" spans="1:5" s="46" customFormat="1" ht="14.25">
      <c r="A77" s="236" t="s">
        <v>723</v>
      </c>
      <c r="B77" s="226">
        <f>SUM(B78:B81)</f>
        <v>1442</v>
      </c>
      <c r="C77" s="227">
        <f>SUM(C78:C79)</f>
        <v>1076</v>
      </c>
      <c r="D77" s="40">
        <f t="shared" si="1"/>
        <v>134.01486988847583</v>
      </c>
      <c r="E77" s="237"/>
    </row>
    <row r="78" spans="1:5" s="46" customFormat="1" ht="14.25">
      <c r="A78" s="238" t="s">
        <v>98</v>
      </c>
      <c r="B78" s="229">
        <v>402</v>
      </c>
      <c r="C78" s="230">
        <v>461</v>
      </c>
      <c r="D78" s="40">
        <f t="shared" si="1"/>
        <v>87.20173535791757</v>
      </c>
      <c r="E78" s="237"/>
    </row>
    <row r="79" spans="1:5" ht="14.25">
      <c r="A79" s="238" t="s">
        <v>99</v>
      </c>
      <c r="B79" s="229">
        <v>720</v>
      </c>
      <c r="C79" s="230">
        <v>615</v>
      </c>
      <c r="D79" s="40">
        <f t="shared" si="1"/>
        <v>117.07317073170731</v>
      </c>
      <c r="E79" s="237"/>
    </row>
    <row r="80" spans="1:5" ht="14.25">
      <c r="A80" s="238" t="s">
        <v>714</v>
      </c>
      <c r="B80" s="229">
        <v>120</v>
      </c>
      <c r="C80" s="230"/>
      <c r="D80" s="40"/>
      <c r="E80" s="237"/>
    </row>
    <row r="81" spans="1:5" ht="14.25">
      <c r="A81" s="238" t="s">
        <v>724</v>
      </c>
      <c r="B81" s="229">
        <v>200</v>
      </c>
      <c r="C81" s="230"/>
      <c r="D81" s="40"/>
      <c r="E81" s="237"/>
    </row>
    <row r="82" spans="1:5" ht="14.25">
      <c r="A82" s="236" t="s">
        <v>725</v>
      </c>
      <c r="B82" s="226">
        <f>SUM(B83:B87)</f>
        <v>816</v>
      </c>
      <c r="C82" s="227">
        <f>SUM(C83:C86)</f>
        <v>744</v>
      </c>
      <c r="D82" s="40">
        <f t="shared" si="1"/>
        <v>109.6774193548387</v>
      </c>
      <c r="E82" s="237"/>
    </row>
    <row r="83" spans="1:5" s="46" customFormat="1" ht="14.25">
      <c r="A83" s="238" t="s">
        <v>98</v>
      </c>
      <c r="B83" s="229">
        <v>388</v>
      </c>
      <c r="C83" s="230">
        <v>364</v>
      </c>
      <c r="D83" s="40">
        <f t="shared" si="1"/>
        <v>106.5934065934066</v>
      </c>
      <c r="E83" s="237"/>
    </row>
    <row r="84" spans="1:5" ht="14.25">
      <c r="A84" s="238" t="s">
        <v>99</v>
      </c>
      <c r="B84" s="229">
        <v>250</v>
      </c>
      <c r="C84" s="230">
        <v>231</v>
      </c>
      <c r="D84" s="40">
        <f t="shared" si="1"/>
        <v>108.22510822510823</v>
      </c>
      <c r="E84" s="237"/>
    </row>
    <row r="85" spans="1:5" s="20" customFormat="1" ht="14.25">
      <c r="A85" s="238" t="s">
        <v>726</v>
      </c>
      <c r="B85" s="229">
        <v>20</v>
      </c>
      <c r="C85" s="230"/>
      <c r="D85" s="40"/>
      <c r="E85" s="237"/>
    </row>
    <row r="86" spans="1:5" s="20" customFormat="1" ht="14.25">
      <c r="A86" s="239" t="s">
        <v>124</v>
      </c>
      <c r="B86" s="229">
        <v>98</v>
      </c>
      <c r="C86" s="230">
        <v>149</v>
      </c>
      <c r="D86" s="40">
        <f t="shared" si="1"/>
        <v>65.77181208053692</v>
      </c>
      <c r="E86" s="237"/>
    </row>
    <row r="87" spans="1:5" ht="14.25">
      <c r="A87" s="239" t="s">
        <v>714</v>
      </c>
      <c r="B87" s="229">
        <v>60</v>
      </c>
      <c r="C87" s="230"/>
      <c r="D87" s="40"/>
      <c r="E87" s="237"/>
    </row>
    <row r="88" spans="1:5" ht="14.25">
      <c r="A88" s="236" t="s">
        <v>727</v>
      </c>
      <c r="B88" s="226">
        <f>SUM(B89:B92)</f>
        <v>6020</v>
      </c>
      <c r="C88" s="227">
        <f>SUM(C89:C92)</f>
        <v>5093</v>
      </c>
      <c r="D88" s="40">
        <f t="shared" si="1"/>
        <v>118.2014529746711</v>
      </c>
      <c r="E88" s="237"/>
    </row>
    <row r="89" spans="1:5" ht="14.25">
      <c r="A89" s="238" t="s">
        <v>98</v>
      </c>
      <c r="B89" s="229">
        <v>3239</v>
      </c>
      <c r="C89" s="230">
        <v>4028</v>
      </c>
      <c r="D89" s="40">
        <f t="shared" si="1"/>
        <v>80.41211519364448</v>
      </c>
      <c r="E89" s="237"/>
    </row>
    <row r="90" spans="1:5" ht="14.25">
      <c r="A90" s="238" t="s">
        <v>99</v>
      </c>
      <c r="B90" s="229">
        <v>1330</v>
      </c>
      <c r="C90" s="230">
        <v>1065</v>
      </c>
      <c r="D90" s="40">
        <f t="shared" si="1"/>
        <v>124.88262910798123</v>
      </c>
      <c r="E90" s="237"/>
    </row>
    <row r="91" spans="1:5" ht="14.25">
      <c r="A91" s="238" t="s">
        <v>728</v>
      </c>
      <c r="B91" s="229">
        <v>127</v>
      </c>
      <c r="C91" s="230"/>
      <c r="D91" s="40"/>
      <c r="E91" s="237"/>
    </row>
    <row r="92" spans="1:5" ht="14.25">
      <c r="A92" s="238" t="s">
        <v>714</v>
      </c>
      <c r="B92" s="229">
        <v>1324</v>
      </c>
      <c r="C92" s="230"/>
      <c r="D92" s="40"/>
      <c r="E92" s="237"/>
    </row>
    <row r="93" spans="1:5" ht="14.25">
      <c r="A93" s="236" t="s">
        <v>729</v>
      </c>
      <c r="B93" s="226">
        <f>SUM(B94)</f>
        <v>2929</v>
      </c>
      <c r="C93" s="227">
        <f>SUM(C94)</f>
        <v>3112</v>
      </c>
      <c r="D93" s="40">
        <f t="shared" si="1"/>
        <v>94.11953727506427</v>
      </c>
      <c r="E93" s="237"/>
    </row>
    <row r="94" spans="1:5" ht="14.25">
      <c r="A94" s="238" t="s">
        <v>125</v>
      </c>
      <c r="B94" s="229">
        <v>2929</v>
      </c>
      <c r="C94" s="230">
        <v>3112</v>
      </c>
      <c r="D94" s="40">
        <f t="shared" si="1"/>
        <v>94.11953727506427</v>
      </c>
      <c r="E94" s="237"/>
    </row>
    <row r="95" spans="1:5" ht="67.5">
      <c r="A95" s="235" t="s">
        <v>840</v>
      </c>
      <c r="B95" s="223">
        <f>B96+B98+B105+B113+B103</f>
        <v>37513</v>
      </c>
      <c r="C95" s="222">
        <f>C96+C98+C105+C113</f>
        <v>31791</v>
      </c>
      <c r="D95" s="40">
        <f t="shared" si="1"/>
        <v>117.99880469315215</v>
      </c>
      <c r="E95" s="233" t="s">
        <v>757</v>
      </c>
    </row>
    <row r="96" spans="1:5" ht="14.25">
      <c r="A96" s="236" t="s">
        <v>126</v>
      </c>
      <c r="B96" s="226">
        <f>SUM(B97:B97)</f>
        <v>48</v>
      </c>
      <c r="C96" s="227">
        <f>SUM(C97:C97)</f>
        <v>48</v>
      </c>
      <c r="D96" s="40">
        <f t="shared" si="1"/>
        <v>100</v>
      </c>
      <c r="E96" s="237"/>
    </row>
    <row r="97" spans="1:5" ht="14.25">
      <c r="A97" s="238" t="s">
        <v>127</v>
      </c>
      <c r="B97" s="229">
        <v>48</v>
      </c>
      <c r="C97" s="230">
        <v>48</v>
      </c>
      <c r="D97" s="40">
        <f t="shared" si="1"/>
        <v>100</v>
      </c>
      <c r="E97" s="237"/>
    </row>
    <row r="98" spans="1:5" s="20" customFormat="1" ht="14.25">
      <c r="A98" s="236" t="s">
        <v>128</v>
      </c>
      <c r="B98" s="226">
        <f>SUM(B99:B102)</f>
        <v>34175</v>
      </c>
      <c r="C98" s="227">
        <f>SUM(C99:C102)</f>
        <v>28655</v>
      </c>
      <c r="D98" s="40">
        <f t="shared" si="1"/>
        <v>119.26365381259816</v>
      </c>
      <c r="E98" s="237"/>
    </row>
    <row r="99" spans="1:5" ht="14.25">
      <c r="A99" s="238" t="s">
        <v>98</v>
      </c>
      <c r="B99" s="229">
        <v>24809</v>
      </c>
      <c r="C99" s="230">
        <v>19493</v>
      </c>
      <c r="D99" s="40">
        <f t="shared" si="1"/>
        <v>127.27132816908633</v>
      </c>
      <c r="E99" s="237"/>
    </row>
    <row r="100" spans="1:5" ht="14.25">
      <c r="A100" s="238" t="s">
        <v>99</v>
      </c>
      <c r="B100" s="229">
        <f>8099</f>
        <v>8099</v>
      </c>
      <c r="C100" s="230">
        <v>7934</v>
      </c>
      <c r="D100" s="40">
        <f t="shared" si="1"/>
        <v>102.07965717166626</v>
      </c>
      <c r="E100" s="237"/>
    </row>
    <row r="101" spans="1:5" ht="14.25">
      <c r="A101" s="238" t="s">
        <v>112</v>
      </c>
      <c r="B101" s="229">
        <v>567</v>
      </c>
      <c r="C101" s="230">
        <v>580</v>
      </c>
      <c r="D101" s="40">
        <f t="shared" si="1"/>
        <v>97.75862068965517</v>
      </c>
      <c r="E101" s="237"/>
    </row>
    <row r="102" spans="1:5" ht="14.25">
      <c r="A102" s="238" t="s">
        <v>129</v>
      </c>
      <c r="B102" s="229">
        <v>700</v>
      </c>
      <c r="C102" s="230">
        <v>648</v>
      </c>
      <c r="D102" s="40">
        <f t="shared" si="1"/>
        <v>108.02469135802468</v>
      </c>
      <c r="E102" s="237"/>
    </row>
    <row r="103" spans="1:5" ht="14.25">
      <c r="A103" s="240" t="s">
        <v>730</v>
      </c>
      <c r="B103" s="226">
        <f>B104</f>
        <v>100</v>
      </c>
      <c r="C103" s="230"/>
      <c r="D103" s="40"/>
      <c r="E103" s="237"/>
    </row>
    <row r="104" spans="1:5" ht="14.25">
      <c r="A104" s="241" t="s">
        <v>731</v>
      </c>
      <c r="B104" s="229">
        <v>100</v>
      </c>
      <c r="C104" s="230"/>
      <c r="D104" s="40"/>
      <c r="E104" s="237"/>
    </row>
    <row r="105" spans="1:5" ht="14.25">
      <c r="A105" s="236" t="s">
        <v>732</v>
      </c>
      <c r="B105" s="226">
        <f>SUM(B106:B112)</f>
        <v>2370</v>
      </c>
      <c r="C105" s="227">
        <f>SUM(C106:C112)</f>
        <v>2268</v>
      </c>
      <c r="D105" s="40">
        <f t="shared" si="1"/>
        <v>104.4973544973545</v>
      </c>
      <c r="E105" s="237"/>
    </row>
    <row r="106" spans="1:5" ht="14.25">
      <c r="A106" s="238" t="s">
        <v>98</v>
      </c>
      <c r="B106" s="229">
        <v>1436</v>
      </c>
      <c r="C106" s="230">
        <v>1409</v>
      </c>
      <c r="D106" s="40">
        <f t="shared" si="1"/>
        <v>101.91625266146202</v>
      </c>
      <c r="E106" s="237"/>
    </row>
    <row r="107" spans="1:5" ht="14.25">
      <c r="A107" s="238" t="s">
        <v>99</v>
      </c>
      <c r="B107" s="229">
        <v>320</v>
      </c>
      <c r="C107" s="230">
        <v>315</v>
      </c>
      <c r="D107" s="40">
        <f t="shared" si="1"/>
        <v>101.58730158730158</v>
      </c>
      <c r="E107" s="237"/>
    </row>
    <row r="108" spans="1:5" ht="14.25">
      <c r="A108" s="238" t="s">
        <v>130</v>
      </c>
      <c r="B108" s="229">
        <v>185</v>
      </c>
      <c r="C108" s="230">
        <v>185</v>
      </c>
      <c r="D108" s="40">
        <f t="shared" si="1"/>
        <v>100</v>
      </c>
      <c r="E108" s="237"/>
    </row>
    <row r="109" spans="1:5" ht="14.25">
      <c r="A109" s="238" t="s">
        <v>131</v>
      </c>
      <c r="B109" s="229"/>
      <c r="C109" s="230">
        <v>27</v>
      </c>
      <c r="D109" s="40">
        <f t="shared" si="1"/>
        <v>0</v>
      </c>
      <c r="E109" s="237"/>
    </row>
    <row r="110" spans="1:5" ht="14.25">
      <c r="A110" s="238" t="s">
        <v>132</v>
      </c>
      <c r="B110" s="229">
        <v>176</v>
      </c>
      <c r="C110" s="230">
        <v>215</v>
      </c>
      <c r="D110" s="40">
        <f t="shared" si="1"/>
        <v>81.86046511627907</v>
      </c>
      <c r="E110" s="237"/>
    </row>
    <row r="111" spans="1:5" ht="14.25">
      <c r="A111" s="238" t="s">
        <v>109</v>
      </c>
      <c r="B111" s="229">
        <v>229</v>
      </c>
      <c r="C111" s="230">
        <v>117</v>
      </c>
      <c r="D111" s="40">
        <f t="shared" si="1"/>
        <v>195.72649572649573</v>
      </c>
      <c r="E111" s="237"/>
    </row>
    <row r="112" spans="1:5" ht="14.25">
      <c r="A112" s="238" t="s">
        <v>133</v>
      </c>
      <c r="B112" s="229">
        <v>24</v>
      </c>
      <c r="C112" s="230"/>
      <c r="D112" s="40"/>
      <c r="E112" s="237"/>
    </row>
    <row r="113" spans="1:5" ht="14.25">
      <c r="A113" s="236" t="s">
        <v>733</v>
      </c>
      <c r="B113" s="226">
        <f>SUM(B114)</f>
        <v>820</v>
      </c>
      <c r="C113" s="227">
        <f>SUM(C114)</f>
        <v>820</v>
      </c>
      <c r="D113" s="40">
        <f t="shared" si="1"/>
        <v>100</v>
      </c>
      <c r="E113" s="237"/>
    </row>
    <row r="114" spans="1:5" ht="14.25">
      <c r="A114" s="242" t="s">
        <v>99</v>
      </c>
      <c r="B114" s="229">
        <v>820</v>
      </c>
      <c r="C114" s="230">
        <v>820</v>
      </c>
      <c r="D114" s="40">
        <f t="shared" si="1"/>
        <v>100</v>
      </c>
      <c r="E114" s="237"/>
    </row>
    <row r="115" spans="1:5" ht="14.25">
      <c r="A115" s="235" t="s">
        <v>841</v>
      </c>
      <c r="B115" s="223">
        <f>B116+B118+B124+B126+B128+B130+B133+B135</f>
        <v>186236</v>
      </c>
      <c r="C115" s="222">
        <f>C116+C118+C124+C126+C128+C130+C133+C135</f>
        <v>171290</v>
      </c>
      <c r="D115" s="40">
        <f t="shared" si="1"/>
        <v>108.72555315546735</v>
      </c>
      <c r="E115" s="237"/>
    </row>
    <row r="116" spans="1:5" ht="14.25">
      <c r="A116" s="236" t="s">
        <v>134</v>
      </c>
      <c r="B116" s="226">
        <f>SUM(B117:B117)</f>
        <v>1226</v>
      </c>
      <c r="C116" s="227">
        <f>SUM(C117:C117)</f>
        <v>971</v>
      </c>
      <c r="D116" s="40">
        <f t="shared" si="1"/>
        <v>126.2615859938208</v>
      </c>
      <c r="E116" s="237"/>
    </row>
    <row r="117" spans="1:5" ht="14.25">
      <c r="A117" s="238" t="s">
        <v>98</v>
      </c>
      <c r="B117" s="229">
        <v>1226</v>
      </c>
      <c r="C117" s="230">
        <v>971</v>
      </c>
      <c r="D117" s="40">
        <f t="shared" si="1"/>
        <v>126.2615859938208</v>
      </c>
      <c r="E117" s="237"/>
    </row>
    <row r="118" spans="1:5" ht="14.25">
      <c r="A118" s="236" t="s">
        <v>135</v>
      </c>
      <c r="B118" s="226">
        <f>SUM(B119:B123)</f>
        <v>161527</v>
      </c>
      <c r="C118" s="227">
        <f>SUM(C119:C123)</f>
        <v>150333</v>
      </c>
      <c r="D118" s="40">
        <f t="shared" si="1"/>
        <v>107.44613624420454</v>
      </c>
      <c r="E118" s="237"/>
    </row>
    <row r="119" spans="1:5" ht="14.25">
      <c r="A119" s="238" t="s">
        <v>136</v>
      </c>
      <c r="B119" s="229">
        <v>4651</v>
      </c>
      <c r="C119" s="230">
        <v>3062</v>
      </c>
      <c r="D119" s="40">
        <f t="shared" si="1"/>
        <v>151.89418680600915</v>
      </c>
      <c r="E119" s="237"/>
    </row>
    <row r="120" spans="1:5" ht="14.25">
      <c r="A120" s="238" t="s">
        <v>137</v>
      </c>
      <c r="B120" s="229">
        <v>75724</v>
      </c>
      <c r="C120" s="230">
        <v>70018</v>
      </c>
      <c r="D120" s="40">
        <f t="shared" si="1"/>
        <v>108.14933302864978</v>
      </c>
      <c r="E120" s="237"/>
    </row>
    <row r="121" spans="1:5" ht="14.25">
      <c r="A121" s="238" t="s">
        <v>138</v>
      </c>
      <c r="B121" s="229">
        <v>34021</v>
      </c>
      <c r="C121" s="230">
        <v>33365</v>
      </c>
      <c r="D121" s="40">
        <f t="shared" si="1"/>
        <v>101.96613217443429</v>
      </c>
      <c r="E121" s="237"/>
    </row>
    <row r="122" spans="1:5" s="20" customFormat="1" ht="14.25">
      <c r="A122" s="238" t="s">
        <v>139</v>
      </c>
      <c r="B122" s="229">
        <v>44688</v>
      </c>
      <c r="C122" s="230">
        <v>41696</v>
      </c>
      <c r="D122" s="40">
        <f t="shared" si="1"/>
        <v>107.17574827321566</v>
      </c>
      <c r="E122" s="237"/>
    </row>
    <row r="123" spans="1:5" ht="14.25">
      <c r="A123" s="238" t="s">
        <v>140</v>
      </c>
      <c r="B123" s="229">
        <v>2443</v>
      </c>
      <c r="C123" s="230">
        <v>2192</v>
      </c>
      <c r="D123" s="40">
        <f t="shared" si="1"/>
        <v>111.4507299270073</v>
      </c>
      <c r="E123" s="237"/>
    </row>
    <row r="124" spans="1:5" ht="14.25">
      <c r="A124" s="236" t="s">
        <v>141</v>
      </c>
      <c r="B124" s="226">
        <f>SUM(B125)</f>
        <v>6173</v>
      </c>
      <c r="C124" s="227">
        <f>SUM(C125)</f>
        <v>4479</v>
      </c>
      <c r="D124" s="40">
        <f t="shared" si="1"/>
        <v>137.82094217459255</v>
      </c>
      <c r="E124" s="237"/>
    </row>
    <row r="125" spans="1:5" ht="14.25">
      <c r="A125" s="238" t="s">
        <v>142</v>
      </c>
      <c r="B125" s="229">
        <v>6173</v>
      </c>
      <c r="C125" s="230">
        <v>4479</v>
      </c>
      <c r="D125" s="40">
        <f aca="true" t="shared" si="2" ref="D125:D188">B125/C125*100</f>
        <v>137.82094217459255</v>
      </c>
      <c r="E125" s="237"/>
    </row>
    <row r="126" spans="1:5" ht="14.25">
      <c r="A126" s="236" t="s">
        <v>143</v>
      </c>
      <c r="B126" s="226">
        <f>SUM(B127)</f>
        <v>259</v>
      </c>
      <c r="C126" s="227">
        <f>SUM(C127)</f>
        <v>157</v>
      </c>
      <c r="D126" s="40">
        <f t="shared" si="2"/>
        <v>164.96815286624204</v>
      </c>
      <c r="E126" s="237"/>
    </row>
    <row r="127" spans="1:5" ht="14.25">
      <c r="A127" s="238" t="s">
        <v>144</v>
      </c>
      <c r="B127" s="229">
        <v>259</v>
      </c>
      <c r="C127" s="230">
        <v>157</v>
      </c>
      <c r="D127" s="40">
        <f t="shared" si="2"/>
        <v>164.96815286624204</v>
      </c>
      <c r="E127" s="237"/>
    </row>
    <row r="128" spans="1:5" ht="14.25">
      <c r="A128" s="236" t="s">
        <v>145</v>
      </c>
      <c r="B128" s="226">
        <f>SUM(B129:B129)</f>
        <v>1040</v>
      </c>
      <c r="C128" s="227">
        <f>SUM(C129:C129)</f>
        <v>959</v>
      </c>
      <c r="D128" s="40">
        <f t="shared" si="2"/>
        <v>108.44629822732013</v>
      </c>
      <c r="E128" s="237"/>
    </row>
    <row r="129" spans="1:5" ht="14.25">
      <c r="A129" s="238" t="s">
        <v>146</v>
      </c>
      <c r="B129" s="229">
        <v>1040</v>
      </c>
      <c r="C129" s="230">
        <v>959</v>
      </c>
      <c r="D129" s="40">
        <f t="shared" si="2"/>
        <v>108.44629822732013</v>
      </c>
      <c r="E129" s="237"/>
    </row>
    <row r="130" spans="1:5" ht="14.25">
      <c r="A130" s="236" t="s">
        <v>147</v>
      </c>
      <c r="B130" s="226">
        <f>SUM(B131:B132)</f>
        <v>1438</v>
      </c>
      <c r="C130" s="227">
        <f>SUM(C131:C132)</f>
        <v>1154</v>
      </c>
      <c r="D130" s="40">
        <f t="shared" si="2"/>
        <v>124.61005199306759</v>
      </c>
      <c r="E130" s="237"/>
    </row>
    <row r="131" spans="1:5" ht="14.25">
      <c r="A131" s="238" t="s">
        <v>148</v>
      </c>
      <c r="B131" s="229">
        <v>927</v>
      </c>
      <c r="C131" s="230">
        <v>843</v>
      </c>
      <c r="D131" s="40">
        <f t="shared" si="2"/>
        <v>109.96441281138789</v>
      </c>
      <c r="E131" s="237"/>
    </row>
    <row r="132" spans="1:5" ht="14.25">
      <c r="A132" s="238" t="s">
        <v>149</v>
      </c>
      <c r="B132" s="229">
        <v>511</v>
      </c>
      <c r="C132" s="230">
        <v>311</v>
      </c>
      <c r="D132" s="40">
        <f t="shared" si="2"/>
        <v>164.30868167202573</v>
      </c>
      <c r="E132" s="237"/>
    </row>
    <row r="133" spans="1:5" ht="14.25">
      <c r="A133" s="236" t="s">
        <v>150</v>
      </c>
      <c r="B133" s="226">
        <f>SUM(B134:B134)</f>
        <v>3896</v>
      </c>
      <c r="C133" s="227">
        <f>SUM(C134:C134)</f>
        <v>3693</v>
      </c>
      <c r="D133" s="40">
        <f t="shared" si="2"/>
        <v>105.49688600054156</v>
      </c>
      <c r="E133" s="237"/>
    </row>
    <row r="134" spans="1:5" ht="14.25">
      <c r="A134" s="238" t="s">
        <v>151</v>
      </c>
      <c r="B134" s="229">
        <f>3886+10</f>
        <v>3896</v>
      </c>
      <c r="C134" s="230">
        <v>3693</v>
      </c>
      <c r="D134" s="40">
        <f t="shared" si="2"/>
        <v>105.49688600054156</v>
      </c>
      <c r="E134" s="237"/>
    </row>
    <row r="135" spans="1:5" ht="14.25">
      <c r="A135" s="236" t="s">
        <v>152</v>
      </c>
      <c r="B135" s="226">
        <f>SUM(B136)</f>
        <v>10677</v>
      </c>
      <c r="C135" s="227">
        <f>SUM(C136)</f>
        <v>9544</v>
      </c>
      <c r="D135" s="40">
        <f t="shared" si="2"/>
        <v>111.87133277451802</v>
      </c>
      <c r="E135" s="237"/>
    </row>
    <row r="136" spans="1:5" ht="14.25">
      <c r="A136" s="238" t="s">
        <v>153</v>
      </c>
      <c r="B136" s="229">
        <v>10677</v>
      </c>
      <c r="C136" s="230">
        <v>9544</v>
      </c>
      <c r="D136" s="40">
        <f t="shared" si="2"/>
        <v>111.87133277451802</v>
      </c>
      <c r="E136" s="237"/>
    </row>
    <row r="137" spans="1:5" s="20" customFormat="1" ht="14.25">
      <c r="A137" s="235" t="s">
        <v>842</v>
      </c>
      <c r="B137" s="223">
        <f>B138+B141+B144+B146+B149</f>
        <v>14196</v>
      </c>
      <c r="C137" s="222">
        <f>C138+C141+C144+C146+C149</f>
        <v>13106</v>
      </c>
      <c r="D137" s="40">
        <f t="shared" si="2"/>
        <v>108.31680146497786</v>
      </c>
      <c r="E137" s="237"/>
    </row>
    <row r="138" spans="1:5" ht="14.25">
      <c r="A138" s="236" t="s">
        <v>154</v>
      </c>
      <c r="B138" s="226">
        <f>SUM(B139:B140)</f>
        <v>165</v>
      </c>
      <c r="C138" s="227">
        <f>SUM(C139:C140)</f>
        <v>322</v>
      </c>
      <c r="D138" s="40">
        <f t="shared" si="2"/>
        <v>51.24223602484472</v>
      </c>
      <c r="E138" s="237"/>
    </row>
    <row r="139" spans="1:5" ht="14.25">
      <c r="A139" s="238" t="s">
        <v>98</v>
      </c>
      <c r="B139" s="229">
        <v>105</v>
      </c>
      <c r="C139" s="230">
        <v>257</v>
      </c>
      <c r="D139" s="40">
        <f t="shared" si="2"/>
        <v>40.856031128404666</v>
      </c>
      <c r="E139" s="237"/>
    </row>
    <row r="140" spans="1:5" ht="14.25">
      <c r="A140" s="238" t="s">
        <v>99</v>
      </c>
      <c r="B140" s="229">
        <v>60</v>
      </c>
      <c r="C140" s="230">
        <v>65</v>
      </c>
      <c r="D140" s="40">
        <f t="shared" si="2"/>
        <v>92.3076923076923</v>
      </c>
      <c r="E140" s="237"/>
    </row>
    <row r="141" spans="1:5" ht="14.25">
      <c r="A141" s="236" t="s">
        <v>155</v>
      </c>
      <c r="B141" s="226">
        <f>SUM(B142:B143)</f>
        <v>3493</v>
      </c>
      <c r="C141" s="227">
        <f>SUM(C143:C143)</f>
        <v>2995</v>
      </c>
      <c r="D141" s="40">
        <f t="shared" si="2"/>
        <v>116.62771285475793</v>
      </c>
      <c r="E141" s="237"/>
    </row>
    <row r="142" spans="1:5" ht="14.25">
      <c r="A142" s="238" t="s">
        <v>734</v>
      </c>
      <c r="B142" s="229">
        <v>163</v>
      </c>
      <c r="C142" s="227"/>
      <c r="D142" s="40"/>
      <c r="E142" s="237"/>
    </row>
    <row r="143" spans="1:5" ht="14.25">
      <c r="A143" s="238" t="s">
        <v>156</v>
      </c>
      <c r="B143" s="229">
        <v>3330</v>
      </c>
      <c r="C143" s="230">
        <v>2995</v>
      </c>
      <c r="D143" s="40">
        <f t="shared" si="2"/>
        <v>111.18530884808013</v>
      </c>
      <c r="E143" s="237"/>
    </row>
    <row r="144" spans="1:5" ht="14.25">
      <c r="A144" s="236" t="s">
        <v>157</v>
      </c>
      <c r="B144" s="226">
        <f>B145</f>
        <v>0</v>
      </c>
      <c r="C144" s="227">
        <f>C145</f>
        <v>165</v>
      </c>
      <c r="D144" s="40">
        <f t="shared" si="2"/>
        <v>0</v>
      </c>
      <c r="E144" s="237"/>
    </row>
    <row r="145" spans="1:5" ht="14.25">
      <c r="A145" s="238" t="s">
        <v>158</v>
      </c>
      <c r="B145" s="229">
        <v>0</v>
      </c>
      <c r="C145" s="230">
        <v>165</v>
      </c>
      <c r="D145" s="40">
        <f t="shared" si="2"/>
        <v>0</v>
      </c>
      <c r="E145" s="237"/>
    </row>
    <row r="146" spans="1:5" ht="14.25">
      <c r="A146" s="236" t="s">
        <v>159</v>
      </c>
      <c r="B146" s="226">
        <f>SUM(B147:B148)</f>
        <v>338</v>
      </c>
      <c r="C146" s="227">
        <f>SUM(C147:C148)</f>
        <v>324</v>
      </c>
      <c r="D146" s="40">
        <f t="shared" si="2"/>
        <v>104.32098765432099</v>
      </c>
      <c r="E146" s="237"/>
    </row>
    <row r="147" spans="1:5" ht="14.25">
      <c r="A147" s="238" t="s">
        <v>160</v>
      </c>
      <c r="B147" s="229">
        <v>163</v>
      </c>
      <c r="C147" s="230">
        <v>149</v>
      </c>
      <c r="D147" s="40">
        <f t="shared" si="2"/>
        <v>109.39597315436242</v>
      </c>
      <c r="E147" s="237"/>
    </row>
    <row r="148" spans="1:5" ht="14.25">
      <c r="A148" s="238" t="s">
        <v>161</v>
      </c>
      <c r="B148" s="229">
        <v>175</v>
      </c>
      <c r="C148" s="230">
        <v>175</v>
      </c>
      <c r="D148" s="40">
        <f t="shared" si="2"/>
        <v>100</v>
      </c>
      <c r="E148" s="237"/>
    </row>
    <row r="149" spans="1:5" ht="14.25">
      <c r="A149" s="236" t="s">
        <v>162</v>
      </c>
      <c r="B149" s="226">
        <f>SUM(B150)</f>
        <v>10200</v>
      </c>
      <c r="C149" s="226">
        <f>SUM(C150)</f>
        <v>9300</v>
      </c>
      <c r="D149" s="40">
        <f t="shared" si="2"/>
        <v>109.6774193548387</v>
      </c>
      <c r="E149" s="243"/>
    </row>
    <row r="150" spans="1:5" ht="14.25">
      <c r="A150" s="244" t="s">
        <v>163</v>
      </c>
      <c r="B150" s="229">
        <f>10000+200</f>
        <v>10200</v>
      </c>
      <c r="C150" s="229">
        <v>9300</v>
      </c>
      <c r="D150" s="40">
        <f t="shared" si="2"/>
        <v>109.6774193548387</v>
      </c>
      <c r="E150" s="243"/>
    </row>
    <row r="151" spans="1:5" ht="14.25">
      <c r="A151" s="235" t="s">
        <v>843</v>
      </c>
      <c r="B151" s="223">
        <f>B152+B160+B163+B167</f>
        <v>4930</v>
      </c>
      <c r="C151" s="222">
        <f>C152+C160+C163+C167</f>
        <v>4652</v>
      </c>
      <c r="D151" s="40">
        <f t="shared" si="2"/>
        <v>105.97592433361996</v>
      </c>
      <c r="E151" s="237"/>
    </row>
    <row r="152" spans="1:5" ht="14.25">
      <c r="A152" s="236" t="s">
        <v>164</v>
      </c>
      <c r="B152" s="226">
        <f>SUM(B153:B159)</f>
        <v>2564</v>
      </c>
      <c r="C152" s="227">
        <f>SUM(C153:C159)</f>
        <v>2795</v>
      </c>
      <c r="D152" s="40">
        <f t="shared" si="2"/>
        <v>91.73524150268337</v>
      </c>
      <c r="E152" s="237"/>
    </row>
    <row r="153" spans="1:5" ht="14.25">
      <c r="A153" s="238" t="s">
        <v>98</v>
      </c>
      <c r="B153" s="229">
        <v>1002</v>
      </c>
      <c r="C153" s="230">
        <v>1112</v>
      </c>
      <c r="D153" s="40">
        <f t="shared" si="2"/>
        <v>90.10791366906474</v>
      </c>
      <c r="E153" s="237"/>
    </row>
    <row r="154" spans="1:5" ht="14.25">
      <c r="A154" s="238" t="s">
        <v>99</v>
      </c>
      <c r="B154" s="229">
        <v>5</v>
      </c>
      <c r="C154" s="230">
        <v>5</v>
      </c>
      <c r="D154" s="40">
        <f t="shared" si="2"/>
        <v>100</v>
      </c>
      <c r="E154" s="237"/>
    </row>
    <row r="155" spans="1:5" ht="14.25">
      <c r="A155" s="238" t="s">
        <v>165</v>
      </c>
      <c r="B155" s="229">
        <v>412</v>
      </c>
      <c r="C155" s="230">
        <v>371</v>
      </c>
      <c r="D155" s="40">
        <f t="shared" si="2"/>
        <v>111.05121293800539</v>
      </c>
      <c r="E155" s="237"/>
    </row>
    <row r="156" spans="1:5" ht="14.25">
      <c r="A156" s="238" t="s">
        <v>166</v>
      </c>
      <c r="B156" s="229">
        <v>194</v>
      </c>
      <c r="C156" s="230">
        <v>136</v>
      </c>
      <c r="D156" s="40">
        <f t="shared" si="2"/>
        <v>142.64705882352942</v>
      </c>
      <c r="E156" s="237"/>
    </row>
    <row r="157" spans="1:5" ht="14.25">
      <c r="A157" s="238" t="s">
        <v>167</v>
      </c>
      <c r="B157" s="229">
        <v>284</v>
      </c>
      <c r="C157" s="230">
        <v>265</v>
      </c>
      <c r="D157" s="40">
        <f t="shared" si="2"/>
        <v>107.16981132075472</v>
      </c>
      <c r="E157" s="237"/>
    </row>
    <row r="158" spans="1:5" ht="14.25">
      <c r="A158" s="238" t="s">
        <v>168</v>
      </c>
      <c r="B158" s="229">
        <v>0</v>
      </c>
      <c r="C158" s="230">
        <v>200</v>
      </c>
      <c r="D158" s="40">
        <f t="shared" si="2"/>
        <v>0</v>
      </c>
      <c r="E158" s="237"/>
    </row>
    <row r="159" spans="1:5" ht="14.25">
      <c r="A159" s="238" t="s">
        <v>169</v>
      </c>
      <c r="B159" s="229">
        <v>667</v>
      </c>
      <c r="C159" s="230">
        <v>706</v>
      </c>
      <c r="D159" s="40">
        <f t="shared" si="2"/>
        <v>94.47592067988668</v>
      </c>
      <c r="E159" s="237"/>
    </row>
    <row r="160" spans="1:5" ht="14.25">
      <c r="A160" s="236" t="s">
        <v>170</v>
      </c>
      <c r="B160" s="226">
        <f>SUM(B161:B162)</f>
        <v>627</v>
      </c>
      <c r="C160" s="227">
        <f>SUM(C161:C162)</f>
        <v>405</v>
      </c>
      <c r="D160" s="40">
        <f t="shared" si="2"/>
        <v>154.8148148148148</v>
      </c>
      <c r="E160" s="237"/>
    </row>
    <row r="161" spans="1:5" s="20" customFormat="1" ht="14.25">
      <c r="A161" s="238" t="s">
        <v>171</v>
      </c>
      <c r="B161" s="229">
        <v>243</v>
      </c>
      <c r="C161" s="230">
        <v>50</v>
      </c>
      <c r="D161" s="40">
        <f t="shared" si="2"/>
        <v>486.00000000000006</v>
      </c>
      <c r="E161" s="237"/>
    </row>
    <row r="162" spans="1:5" ht="14.25">
      <c r="A162" s="238" t="s">
        <v>172</v>
      </c>
      <c r="B162" s="229">
        <v>384</v>
      </c>
      <c r="C162" s="230">
        <v>355</v>
      </c>
      <c r="D162" s="40">
        <f t="shared" si="2"/>
        <v>108.16901408450703</v>
      </c>
      <c r="E162" s="237"/>
    </row>
    <row r="163" spans="1:5" ht="14.25">
      <c r="A163" s="236" t="s">
        <v>173</v>
      </c>
      <c r="B163" s="226">
        <f>SUM(B164:B166)</f>
        <v>677</v>
      </c>
      <c r="C163" s="227">
        <f>SUM(C164:C166)</f>
        <v>626</v>
      </c>
      <c r="D163" s="40">
        <f t="shared" si="2"/>
        <v>108.14696485623003</v>
      </c>
      <c r="E163" s="237"/>
    </row>
    <row r="164" spans="1:5" ht="14.25">
      <c r="A164" s="238" t="s">
        <v>174</v>
      </c>
      <c r="B164" s="229">
        <v>300</v>
      </c>
      <c r="C164" s="230">
        <v>279</v>
      </c>
      <c r="D164" s="40">
        <f t="shared" si="2"/>
        <v>107.5268817204301</v>
      </c>
      <c r="E164" s="237"/>
    </row>
    <row r="165" spans="1:5" ht="14.25">
      <c r="A165" s="238" t="s">
        <v>175</v>
      </c>
      <c r="B165" s="229">
        <v>198</v>
      </c>
      <c r="C165" s="230">
        <v>177</v>
      </c>
      <c r="D165" s="40">
        <f t="shared" si="2"/>
        <v>111.86440677966101</v>
      </c>
      <c r="E165" s="237"/>
    </row>
    <row r="166" spans="1:5" ht="14.25">
      <c r="A166" s="238" t="s">
        <v>176</v>
      </c>
      <c r="B166" s="229">
        <v>179</v>
      </c>
      <c r="C166" s="230">
        <v>170</v>
      </c>
      <c r="D166" s="40">
        <f t="shared" si="2"/>
        <v>105.29411764705883</v>
      </c>
      <c r="E166" s="237"/>
    </row>
    <row r="167" spans="1:5" ht="14.25">
      <c r="A167" s="236" t="s">
        <v>177</v>
      </c>
      <c r="B167" s="226">
        <f>SUM(B168:B171)</f>
        <v>1062</v>
      </c>
      <c r="C167" s="227">
        <f>SUM(C168:C169)</f>
        <v>826</v>
      </c>
      <c r="D167" s="40">
        <f t="shared" si="2"/>
        <v>128.57142857142858</v>
      </c>
      <c r="E167" s="237"/>
    </row>
    <row r="168" spans="1:5" ht="14.25">
      <c r="A168" s="238" t="s">
        <v>98</v>
      </c>
      <c r="B168" s="229">
        <v>87</v>
      </c>
      <c r="C168" s="230">
        <v>689</v>
      </c>
      <c r="D168" s="40">
        <f t="shared" si="2"/>
        <v>12.62699564586357</v>
      </c>
      <c r="E168" s="237"/>
    </row>
    <row r="169" spans="1:5" ht="14.25">
      <c r="A169" s="238" t="s">
        <v>99</v>
      </c>
      <c r="B169" s="229">
        <v>187</v>
      </c>
      <c r="C169" s="230">
        <v>137</v>
      </c>
      <c r="D169" s="40">
        <f t="shared" si="2"/>
        <v>136.4963503649635</v>
      </c>
      <c r="E169" s="237"/>
    </row>
    <row r="170" spans="1:5" ht="14.25">
      <c r="A170" s="241" t="s">
        <v>735</v>
      </c>
      <c r="B170" s="229">
        <v>90</v>
      </c>
      <c r="C170" s="230"/>
      <c r="D170" s="40"/>
      <c r="E170" s="237"/>
    </row>
    <row r="171" spans="1:5" ht="14.25">
      <c r="A171" s="238" t="s">
        <v>178</v>
      </c>
      <c r="B171" s="229">
        <v>698</v>
      </c>
      <c r="C171" s="230"/>
      <c r="D171" s="40"/>
      <c r="E171" s="237"/>
    </row>
    <row r="172" spans="1:5" ht="56.25">
      <c r="A172" s="235" t="s">
        <v>844</v>
      </c>
      <c r="B172" s="223">
        <f>B173+B180+B184+B192+B194+B198+B201+B205+B210+B214+B217+B219+B222+B224+B229</f>
        <v>76433</v>
      </c>
      <c r="C172" s="222">
        <f>C173+C180+C184+C192+C194+C198+C201+C205+C210+C214+C217+C219+C222+C224+C229</f>
        <v>67315</v>
      </c>
      <c r="D172" s="40">
        <f t="shared" si="2"/>
        <v>113.54527222758672</v>
      </c>
      <c r="E172" s="234" t="s">
        <v>758</v>
      </c>
    </row>
    <row r="173" spans="1:5" ht="14.25">
      <c r="A173" s="236" t="s">
        <v>179</v>
      </c>
      <c r="B173" s="226">
        <f>SUM(B174:B179)</f>
        <v>6510</v>
      </c>
      <c r="C173" s="227">
        <f>SUM(C174:C179)</f>
        <v>1761</v>
      </c>
      <c r="D173" s="40">
        <f t="shared" si="2"/>
        <v>369.6763202725724</v>
      </c>
      <c r="E173" s="237"/>
    </row>
    <row r="174" spans="1:5" ht="14.25">
      <c r="A174" s="238" t="s">
        <v>98</v>
      </c>
      <c r="B174" s="229">
        <v>347</v>
      </c>
      <c r="C174" s="230">
        <v>1177</v>
      </c>
      <c r="D174" s="40">
        <f t="shared" si="2"/>
        <v>29.481733220050977</v>
      </c>
      <c r="E174" s="237"/>
    </row>
    <row r="175" spans="1:5" ht="14.25">
      <c r="A175" s="238" t="s">
        <v>99</v>
      </c>
      <c r="B175" s="229">
        <v>203</v>
      </c>
      <c r="C175" s="230">
        <v>108</v>
      </c>
      <c r="D175" s="40">
        <f t="shared" si="2"/>
        <v>187.96296296296296</v>
      </c>
      <c r="E175" s="237"/>
    </row>
    <row r="176" spans="1:5" ht="14.25">
      <c r="A176" s="238" t="s">
        <v>714</v>
      </c>
      <c r="B176" s="229">
        <v>919</v>
      </c>
      <c r="C176" s="230"/>
      <c r="D176" s="40"/>
      <c r="E176" s="237"/>
    </row>
    <row r="177" spans="1:5" ht="14.25">
      <c r="A177" s="238" t="s">
        <v>736</v>
      </c>
      <c r="B177" s="229">
        <v>4500</v>
      </c>
      <c r="C177" s="230">
        <v>0</v>
      </c>
      <c r="D177" s="40"/>
      <c r="E177" s="237" t="s">
        <v>759</v>
      </c>
    </row>
    <row r="178" spans="1:5" ht="14.25">
      <c r="A178" s="238" t="s">
        <v>180</v>
      </c>
      <c r="B178" s="229">
        <v>49</v>
      </c>
      <c r="C178" s="230">
        <v>49</v>
      </c>
      <c r="D178" s="40">
        <f t="shared" si="2"/>
        <v>100</v>
      </c>
      <c r="E178" s="237"/>
    </row>
    <row r="179" spans="1:5" ht="14.25">
      <c r="A179" s="238" t="s">
        <v>181</v>
      </c>
      <c r="B179" s="229">
        <v>492</v>
      </c>
      <c r="C179" s="230">
        <v>427</v>
      </c>
      <c r="D179" s="40">
        <f t="shared" si="2"/>
        <v>115.22248243559719</v>
      </c>
      <c r="E179" s="237"/>
    </row>
    <row r="180" spans="1:5" ht="14.25">
      <c r="A180" s="236" t="s">
        <v>182</v>
      </c>
      <c r="B180" s="226">
        <f>SUM(B181:B183)</f>
        <v>971</v>
      </c>
      <c r="C180" s="227">
        <f>SUM(C181:C182)</f>
        <v>752</v>
      </c>
      <c r="D180" s="40">
        <f t="shared" si="2"/>
        <v>129.12234042553192</v>
      </c>
      <c r="E180" s="237"/>
    </row>
    <row r="181" spans="1:5" ht="14.25">
      <c r="A181" s="238" t="s">
        <v>98</v>
      </c>
      <c r="B181" s="229">
        <v>656</v>
      </c>
      <c r="C181" s="230">
        <v>592</v>
      </c>
      <c r="D181" s="40">
        <f t="shared" si="2"/>
        <v>110.8108108108108</v>
      </c>
      <c r="E181" s="237"/>
    </row>
    <row r="182" spans="1:5" ht="14.25">
      <c r="A182" s="238" t="s">
        <v>99</v>
      </c>
      <c r="B182" s="229">
        <v>233</v>
      </c>
      <c r="C182" s="230">
        <v>160</v>
      </c>
      <c r="D182" s="40">
        <f t="shared" si="2"/>
        <v>145.625</v>
      </c>
      <c r="E182" s="237"/>
    </row>
    <row r="183" spans="1:5" ht="14.25">
      <c r="A183" s="241" t="s">
        <v>737</v>
      </c>
      <c r="B183" s="229">
        <v>82</v>
      </c>
      <c r="C183" s="230"/>
      <c r="D183" s="40"/>
      <c r="E183" s="237"/>
    </row>
    <row r="184" spans="1:5" ht="14.25">
      <c r="A184" s="236" t="s">
        <v>183</v>
      </c>
      <c r="B184" s="226">
        <f>SUM(B185:B191)</f>
        <v>33080</v>
      </c>
      <c r="C184" s="227">
        <f>SUM(C185:C191)</f>
        <v>32382</v>
      </c>
      <c r="D184" s="40">
        <f t="shared" si="2"/>
        <v>102.15551849793094</v>
      </c>
      <c r="E184" s="237"/>
    </row>
    <row r="185" spans="1:5" ht="14.25">
      <c r="A185" s="238" t="s">
        <v>184</v>
      </c>
      <c r="B185" s="229">
        <v>1046</v>
      </c>
      <c r="C185" s="230">
        <v>1118</v>
      </c>
      <c r="D185" s="40">
        <f t="shared" si="2"/>
        <v>93.55992844364937</v>
      </c>
      <c r="E185" s="237"/>
    </row>
    <row r="186" spans="1:5" ht="14.25">
      <c r="A186" s="238" t="s">
        <v>185</v>
      </c>
      <c r="B186" s="229">
        <v>2427</v>
      </c>
      <c r="C186" s="230">
        <v>2377</v>
      </c>
      <c r="D186" s="40">
        <f t="shared" si="2"/>
        <v>102.10349179638199</v>
      </c>
      <c r="E186" s="237"/>
    </row>
    <row r="187" spans="1:5" ht="14.25">
      <c r="A187" s="238" t="s">
        <v>186</v>
      </c>
      <c r="B187" s="229">
        <v>29</v>
      </c>
      <c r="C187" s="230">
        <v>38</v>
      </c>
      <c r="D187" s="40">
        <f t="shared" si="2"/>
        <v>76.31578947368422</v>
      </c>
      <c r="E187" s="237"/>
    </row>
    <row r="188" spans="1:5" ht="14.25">
      <c r="A188" s="238" t="s">
        <v>187</v>
      </c>
      <c r="B188" s="229">
        <v>23528</v>
      </c>
      <c r="C188" s="230">
        <v>22411</v>
      </c>
      <c r="D188" s="40">
        <f t="shared" si="2"/>
        <v>104.98415956449958</v>
      </c>
      <c r="E188" s="237"/>
    </row>
    <row r="189" spans="1:5" ht="14.25">
      <c r="A189" s="238" t="s">
        <v>188</v>
      </c>
      <c r="B189" s="229">
        <v>0</v>
      </c>
      <c r="C189" s="230">
        <v>400</v>
      </c>
      <c r="D189" s="40">
        <f aca="true" t="shared" si="3" ref="D189:D252">B189/C189*100</f>
        <v>0</v>
      </c>
      <c r="E189" s="237"/>
    </row>
    <row r="190" spans="1:5" ht="14.25">
      <c r="A190" s="238" t="s">
        <v>189</v>
      </c>
      <c r="B190" s="229">
        <f>5010-5000</f>
        <v>10</v>
      </c>
      <c r="C190" s="230">
        <v>10</v>
      </c>
      <c r="D190" s="40">
        <f t="shared" si="3"/>
        <v>100</v>
      </c>
      <c r="E190" s="237"/>
    </row>
    <row r="191" spans="1:5" ht="14.25">
      <c r="A191" s="238" t="s">
        <v>190</v>
      </c>
      <c r="B191" s="229">
        <f>7740-1700</f>
        <v>6040</v>
      </c>
      <c r="C191" s="230">
        <v>6028</v>
      </c>
      <c r="D191" s="40">
        <f t="shared" si="3"/>
        <v>100.1990710019907</v>
      </c>
      <c r="E191" s="237"/>
    </row>
    <row r="192" spans="1:5" ht="14.25">
      <c r="A192" s="236" t="s">
        <v>191</v>
      </c>
      <c r="B192" s="226">
        <f>SUM(B193:B193)</f>
        <v>140</v>
      </c>
      <c r="C192" s="227">
        <f>SUM(C193:C193)</f>
        <v>180</v>
      </c>
      <c r="D192" s="40">
        <f t="shared" si="3"/>
        <v>77.77777777777779</v>
      </c>
      <c r="E192" s="237"/>
    </row>
    <row r="193" spans="1:5" ht="14.25">
      <c r="A193" s="238" t="s">
        <v>192</v>
      </c>
      <c r="B193" s="229">
        <v>140</v>
      </c>
      <c r="C193" s="230">
        <v>180</v>
      </c>
      <c r="D193" s="40">
        <f t="shared" si="3"/>
        <v>77.77777777777779</v>
      </c>
      <c r="E193" s="237"/>
    </row>
    <row r="194" spans="1:5" ht="14.25">
      <c r="A194" s="236" t="s">
        <v>193</v>
      </c>
      <c r="B194" s="226">
        <f>SUM(B195:B197)</f>
        <v>5567</v>
      </c>
      <c r="C194" s="227">
        <f>SUM(C195:C197)</f>
        <v>5619</v>
      </c>
      <c r="D194" s="40">
        <f t="shared" si="3"/>
        <v>99.074568428546</v>
      </c>
      <c r="E194" s="237"/>
    </row>
    <row r="195" spans="1:5" ht="14.25">
      <c r="A195" s="238" t="s">
        <v>194</v>
      </c>
      <c r="B195" s="229">
        <v>1400</v>
      </c>
      <c r="C195" s="230">
        <v>1300</v>
      </c>
      <c r="D195" s="40">
        <f t="shared" si="3"/>
        <v>107.6923076923077</v>
      </c>
      <c r="E195" s="237"/>
    </row>
    <row r="196" spans="1:5" ht="14.25">
      <c r="A196" s="238" t="s">
        <v>195</v>
      </c>
      <c r="B196" s="229">
        <v>2669</v>
      </c>
      <c r="C196" s="230">
        <v>2893</v>
      </c>
      <c r="D196" s="40">
        <f t="shared" si="3"/>
        <v>92.25717248530937</v>
      </c>
      <c r="E196" s="237"/>
    </row>
    <row r="197" spans="1:5" ht="14.25">
      <c r="A197" s="238" t="s">
        <v>196</v>
      </c>
      <c r="B197" s="229">
        <v>1498</v>
      </c>
      <c r="C197" s="230">
        <v>1426</v>
      </c>
      <c r="D197" s="40">
        <f t="shared" si="3"/>
        <v>105.0490883590463</v>
      </c>
      <c r="E197" s="237"/>
    </row>
    <row r="198" spans="1:5" ht="14.25">
      <c r="A198" s="236" t="s">
        <v>197</v>
      </c>
      <c r="B198" s="226">
        <f>SUM(B199:B200)</f>
        <v>2340</v>
      </c>
      <c r="C198" s="227">
        <f>SUM(C199:C200)</f>
        <v>2440</v>
      </c>
      <c r="D198" s="40">
        <f t="shared" si="3"/>
        <v>95.90163934426229</v>
      </c>
      <c r="E198" s="237"/>
    </row>
    <row r="199" spans="1:5" ht="14.25">
      <c r="A199" s="238" t="s">
        <v>198</v>
      </c>
      <c r="B199" s="229">
        <v>2291</v>
      </c>
      <c r="C199" s="230">
        <v>2400</v>
      </c>
      <c r="D199" s="40">
        <f t="shared" si="3"/>
        <v>95.45833333333333</v>
      </c>
      <c r="E199" s="237"/>
    </row>
    <row r="200" spans="1:5" ht="14.25">
      <c r="A200" s="238" t="s">
        <v>199</v>
      </c>
      <c r="B200" s="229">
        <v>49</v>
      </c>
      <c r="C200" s="230">
        <v>40</v>
      </c>
      <c r="D200" s="40">
        <f t="shared" si="3"/>
        <v>122.50000000000001</v>
      </c>
      <c r="E200" s="237"/>
    </row>
    <row r="201" spans="1:5" ht="14.25">
      <c r="A201" s="236" t="s">
        <v>200</v>
      </c>
      <c r="B201" s="226">
        <f>SUM(B202:B204)</f>
        <v>685</v>
      </c>
      <c r="C201" s="227">
        <f>SUM(C202:C204)</f>
        <v>262</v>
      </c>
      <c r="D201" s="40">
        <f t="shared" si="3"/>
        <v>261.4503816793893</v>
      </c>
      <c r="E201" s="237"/>
    </row>
    <row r="202" spans="1:5" ht="14.25">
      <c r="A202" s="238" t="s">
        <v>201</v>
      </c>
      <c r="B202" s="229">
        <v>204</v>
      </c>
      <c r="C202" s="230">
        <v>103</v>
      </c>
      <c r="D202" s="40">
        <f t="shared" si="3"/>
        <v>198.05825242718447</v>
      </c>
      <c r="E202" s="237"/>
    </row>
    <row r="203" spans="1:5" ht="14.25">
      <c r="A203" s="238" t="s">
        <v>202</v>
      </c>
      <c r="B203" s="229">
        <v>114</v>
      </c>
      <c r="C203" s="230">
        <v>108</v>
      </c>
      <c r="D203" s="40">
        <f t="shared" si="3"/>
        <v>105.55555555555556</v>
      </c>
      <c r="E203" s="237"/>
    </row>
    <row r="204" spans="1:5" ht="14.25">
      <c r="A204" s="238" t="s">
        <v>203</v>
      </c>
      <c r="B204" s="229">
        <v>367</v>
      </c>
      <c r="C204" s="230">
        <v>51</v>
      </c>
      <c r="D204" s="40">
        <f t="shared" si="3"/>
        <v>719.6078431372549</v>
      </c>
      <c r="E204" s="237"/>
    </row>
    <row r="205" spans="1:5" ht="14.25">
      <c r="A205" s="236" t="s">
        <v>204</v>
      </c>
      <c r="B205" s="226">
        <f>SUM(B206:B209)</f>
        <v>849</v>
      </c>
      <c r="C205" s="227">
        <f>SUM(C206:C209)</f>
        <v>877</v>
      </c>
      <c r="D205" s="40">
        <f t="shared" si="3"/>
        <v>96.80729760547321</v>
      </c>
      <c r="E205" s="237"/>
    </row>
    <row r="206" spans="1:5" ht="14.25">
      <c r="A206" s="238" t="s">
        <v>98</v>
      </c>
      <c r="B206" s="229">
        <v>142</v>
      </c>
      <c r="C206" s="230">
        <v>117</v>
      </c>
      <c r="D206" s="40">
        <f t="shared" si="3"/>
        <v>121.36752136752136</v>
      </c>
      <c r="E206" s="237"/>
    </row>
    <row r="207" spans="1:5" ht="14.25">
      <c r="A207" s="238" t="s">
        <v>99</v>
      </c>
      <c r="B207" s="229">
        <v>102</v>
      </c>
      <c r="C207" s="230">
        <v>138</v>
      </c>
      <c r="D207" s="40">
        <f t="shared" si="3"/>
        <v>73.91304347826086</v>
      </c>
      <c r="E207" s="237"/>
    </row>
    <row r="208" spans="1:5" ht="14.25">
      <c r="A208" s="238" t="s">
        <v>205</v>
      </c>
      <c r="B208" s="229">
        <v>605</v>
      </c>
      <c r="C208" s="230">
        <v>572</v>
      </c>
      <c r="D208" s="40">
        <f t="shared" si="3"/>
        <v>105.76923076923077</v>
      </c>
      <c r="E208" s="237"/>
    </row>
    <row r="209" spans="1:5" ht="14.25">
      <c r="A209" s="238" t="s">
        <v>206</v>
      </c>
      <c r="B209" s="229">
        <v>0</v>
      </c>
      <c r="C209" s="230">
        <v>50</v>
      </c>
      <c r="D209" s="40">
        <f t="shared" si="3"/>
        <v>0</v>
      </c>
      <c r="E209" s="237"/>
    </row>
    <row r="210" spans="1:5" ht="14.25">
      <c r="A210" s="236" t="s">
        <v>207</v>
      </c>
      <c r="B210" s="226">
        <f>SUM(B211:B213)</f>
        <v>200</v>
      </c>
      <c r="C210" s="227">
        <f>SUM(C211:C212)</f>
        <v>93</v>
      </c>
      <c r="D210" s="40">
        <f t="shared" si="3"/>
        <v>215.0537634408602</v>
      </c>
      <c r="E210" s="237"/>
    </row>
    <row r="211" spans="1:5" ht="14.25">
      <c r="A211" s="238" t="s">
        <v>98</v>
      </c>
      <c r="B211" s="229">
        <v>60</v>
      </c>
      <c r="C211" s="230">
        <v>53</v>
      </c>
      <c r="D211" s="40">
        <f t="shared" si="3"/>
        <v>113.20754716981132</v>
      </c>
      <c r="E211" s="237"/>
    </row>
    <row r="212" spans="1:5" ht="14.25">
      <c r="A212" s="238" t="s">
        <v>99</v>
      </c>
      <c r="B212" s="229">
        <v>40</v>
      </c>
      <c r="C212" s="230">
        <v>40</v>
      </c>
      <c r="D212" s="40">
        <f t="shared" si="3"/>
        <v>100</v>
      </c>
      <c r="E212" s="237"/>
    </row>
    <row r="213" spans="1:5" ht="14.25">
      <c r="A213" s="238" t="s">
        <v>738</v>
      </c>
      <c r="B213" s="229">
        <v>100</v>
      </c>
      <c r="C213" s="230"/>
      <c r="D213" s="40"/>
      <c r="E213" s="237"/>
    </row>
    <row r="214" spans="1:5" ht="14.25">
      <c r="A214" s="236" t="s">
        <v>208</v>
      </c>
      <c r="B214" s="226">
        <f>SUM(B215:B216)</f>
        <v>3815</v>
      </c>
      <c r="C214" s="227">
        <f>SUM(C215:C216)</f>
        <v>2686</v>
      </c>
      <c r="D214" s="40">
        <f t="shared" si="3"/>
        <v>142.03276247207742</v>
      </c>
      <c r="E214" s="237"/>
    </row>
    <row r="215" spans="1:5" ht="14.25">
      <c r="A215" s="238" t="s">
        <v>209</v>
      </c>
      <c r="B215" s="229">
        <v>63</v>
      </c>
      <c r="C215" s="230">
        <v>68</v>
      </c>
      <c r="D215" s="40">
        <f t="shared" si="3"/>
        <v>92.64705882352942</v>
      </c>
      <c r="E215" s="237"/>
    </row>
    <row r="216" spans="1:5" ht="14.25">
      <c r="A216" s="238" t="s">
        <v>210</v>
      </c>
      <c r="B216" s="229">
        <v>3752</v>
      </c>
      <c r="C216" s="230">
        <v>2618</v>
      </c>
      <c r="D216" s="40">
        <f t="shared" si="3"/>
        <v>143.31550802139037</v>
      </c>
      <c r="E216" s="237"/>
    </row>
    <row r="217" spans="1:5" s="46" customFormat="1" ht="14.25">
      <c r="A217" s="236" t="s">
        <v>211</v>
      </c>
      <c r="B217" s="226">
        <f>B218</f>
        <v>532</v>
      </c>
      <c r="C217" s="227">
        <f>C218</f>
        <v>463</v>
      </c>
      <c r="D217" s="40">
        <f t="shared" si="3"/>
        <v>114.90280777537798</v>
      </c>
      <c r="E217" s="237"/>
    </row>
    <row r="218" spans="1:5" s="46" customFormat="1" ht="14.25">
      <c r="A218" s="238" t="s">
        <v>212</v>
      </c>
      <c r="B218" s="229">
        <v>532</v>
      </c>
      <c r="C218" s="230">
        <v>463</v>
      </c>
      <c r="D218" s="40">
        <f t="shared" si="3"/>
        <v>114.90280777537798</v>
      </c>
      <c r="E218" s="237"/>
    </row>
    <row r="219" spans="1:5" s="46" customFormat="1" ht="14.25">
      <c r="A219" s="236" t="s">
        <v>213</v>
      </c>
      <c r="B219" s="226">
        <f>SUM(B220:B221)</f>
        <v>1037</v>
      </c>
      <c r="C219" s="227">
        <f>SUM(C220:C221)</f>
        <v>931</v>
      </c>
      <c r="D219" s="40">
        <f t="shared" si="3"/>
        <v>111.38560687432869</v>
      </c>
      <c r="E219" s="237"/>
    </row>
    <row r="220" spans="1:5" s="46" customFormat="1" ht="14.25">
      <c r="A220" s="238" t="s">
        <v>214</v>
      </c>
      <c r="B220" s="229">
        <v>42</v>
      </c>
      <c r="C220" s="230">
        <v>35</v>
      </c>
      <c r="D220" s="40">
        <f t="shared" si="3"/>
        <v>120</v>
      </c>
      <c r="E220" s="237"/>
    </row>
    <row r="221" spans="1:5" s="46" customFormat="1" ht="14.25">
      <c r="A221" s="238" t="s">
        <v>215</v>
      </c>
      <c r="B221" s="229">
        <v>995</v>
      </c>
      <c r="C221" s="230">
        <v>896</v>
      </c>
      <c r="D221" s="40">
        <f t="shared" si="3"/>
        <v>111.04910714285714</v>
      </c>
      <c r="E221" s="237"/>
    </row>
    <row r="222" spans="1:5" s="46" customFormat="1" ht="14.25">
      <c r="A222" s="236" t="s">
        <v>739</v>
      </c>
      <c r="B222" s="226">
        <f>SUM(B223)</f>
        <v>19042</v>
      </c>
      <c r="C222" s="227">
        <f>SUM(C223)</f>
        <v>17211</v>
      </c>
      <c r="D222" s="40">
        <f t="shared" si="3"/>
        <v>110.63854511649527</v>
      </c>
      <c r="E222" s="237"/>
    </row>
    <row r="223" spans="1:5" s="46" customFormat="1" ht="14.25">
      <c r="A223" s="238" t="s">
        <v>216</v>
      </c>
      <c r="B223" s="229">
        <v>19042</v>
      </c>
      <c r="C223" s="230">
        <v>17211</v>
      </c>
      <c r="D223" s="40">
        <f t="shared" si="3"/>
        <v>110.63854511649527</v>
      </c>
      <c r="E223" s="237"/>
    </row>
    <row r="224" spans="1:5" s="46" customFormat="1" ht="14.25">
      <c r="A224" s="236" t="s">
        <v>740</v>
      </c>
      <c r="B224" s="226">
        <f>SUM(B225:B228)</f>
        <v>586</v>
      </c>
      <c r="C224" s="227">
        <f>SUM(C225:C227)</f>
        <v>372</v>
      </c>
      <c r="D224" s="40">
        <f t="shared" si="3"/>
        <v>157.5268817204301</v>
      </c>
      <c r="E224" s="237"/>
    </row>
    <row r="225" spans="1:5" s="20" customFormat="1" ht="14.25">
      <c r="A225" s="238" t="s">
        <v>98</v>
      </c>
      <c r="B225" s="229">
        <v>125</v>
      </c>
      <c r="C225" s="230">
        <v>117</v>
      </c>
      <c r="D225" s="40">
        <f t="shared" si="3"/>
        <v>106.83760683760684</v>
      </c>
      <c r="E225" s="237"/>
    </row>
    <row r="226" spans="1:5" ht="14.25">
      <c r="A226" s="238" t="s">
        <v>99</v>
      </c>
      <c r="B226" s="229">
        <v>171</v>
      </c>
      <c r="C226" s="230">
        <v>70</v>
      </c>
      <c r="D226" s="40">
        <f t="shared" si="3"/>
        <v>244.2857142857143</v>
      </c>
      <c r="E226" s="237"/>
    </row>
    <row r="227" spans="1:5" ht="14.25">
      <c r="A227" s="238" t="s">
        <v>217</v>
      </c>
      <c r="B227" s="229">
        <v>175</v>
      </c>
      <c r="C227" s="230">
        <v>185</v>
      </c>
      <c r="D227" s="40">
        <f t="shared" si="3"/>
        <v>94.5945945945946</v>
      </c>
      <c r="E227" s="237"/>
    </row>
    <row r="228" spans="1:5" ht="14.25">
      <c r="A228" s="238" t="s">
        <v>714</v>
      </c>
      <c r="B228" s="229">
        <v>115</v>
      </c>
      <c r="C228" s="230"/>
      <c r="D228" s="40"/>
      <c r="E228" s="237"/>
    </row>
    <row r="229" spans="1:5" ht="14.25">
      <c r="A229" s="236" t="s">
        <v>741</v>
      </c>
      <c r="B229" s="226">
        <f>SUM(B230)</f>
        <v>1079</v>
      </c>
      <c r="C229" s="227">
        <f>SUM(C230)</f>
        <v>1286</v>
      </c>
      <c r="D229" s="40">
        <f t="shared" si="3"/>
        <v>83.90357698289269</v>
      </c>
      <c r="E229" s="237"/>
    </row>
    <row r="230" spans="1:5" ht="14.25">
      <c r="A230" s="238" t="s">
        <v>218</v>
      </c>
      <c r="B230" s="229">
        <v>1079</v>
      </c>
      <c r="C230" s="230">
        <v>1286</v>
      </c>
      <c r="D230" s="40">
        <f t="shared" si="3"/>
        <v>83.90357698289269</v>
      </c>
      <c r="E230" s="237"/>
    </row>
    <row r="231" spans="1:5" ht="14.25">
      <c r="A231" s="235" t="s">
        <v>845</v>
      </c>
      <c r="B231" s="222">
        <f>B232+B236+B241+B244+B251+B255+B258+B260</f>
        <v>69950</v>
      </c>
      <c r="C231" s="222">
        <f>C232+C236+C241+C244+C251+C255+C258+C260</f>
        <v>63618</v>
      </c>
      <c r="D231" s="40">
        <f t="shared" si="3"/>
        <v>109.95315791128297</v>
      </c>
      <c r="E231" s="237"/>
    </row>
    <row r="232" spans="1:5" ht="14.25">
      <c r="A232" s="236" t="s">
        <v>219</v>
      </c>
      <c r="B232" s="226">
        <f>SUM(B233:B235)</f>
        <v>2414</v>
      </c>
      <c r="C232" s="227">
        <f>SUM(C233:C235)</f>
        <v>2045</v>
      </c>
      <c r="D232" s="40">
        <f t="shared" si="3"/>
        <v>118.04400977995111</v>
      </c>
      <c r="E232" s="237"/>
    </row>
    <row r="233" spans="1:5" ht="14.25">
      <c r="A233" s="238" t="s">
        <v>98</v>
      </c>
      <c r="B233" s="229">
        <v>2048</v>
      </c>
      <c r="C233" s="230">
        <v>1995</v>
      </c>
      <c r="D233" s="40">
        <f t="shared" si="3"/>
        <v>102.65664160401002</v>
      </c>
      <c r="E233" s="237"/>
    </row>
    <row r="234" spans="1:5" ht="14.25">
      <c r="A234" s="238" t="s">
        <v>99</v>
      </c>
      <c r="B234" s="229">
        <v>200</v>
      </c>
      <c r="C234" s="230">
        <v>40</v>
      </c>
      <c r="D234" s="40">
        <f t="shared" si="3"/>
        <v>500</v>
      </c>
      <c r="E234" s="237"/>
    </row>
    <row r="235" spans="1:5" ht="14.25">
      <c r="A235" s="238" t="s">
        <v>220</v>
      </c>
      <c r="B235" s="229">
        <v>166</v>
      </c>
      <c r="C235" s="230">
        <v>10</v>
      </c>
      <c r="D235" s="40">
        <f t="shared" si="3"/>
        <v>1660.0000000000002</v>
      </c>
      <c r="E235" s="237"/>
    </row>
    <row r="236" spans="1:5" ht="14.25">
      <c r="A236" s="236" t="s">
        <v>221</v>
      </c>
      <c r="B236" s="226">
        <f>SUM(B237:B240)</f>
        <v>3520</v>
      </c>
      <c r="C236" s="227">
        <f>SUM(C237:C240)</f>
        <v>3103</v>
      </c>
      <c r="D236" s="40">
        <f t="shared" si="3"/>
        <v>113.43860779890429</v>
      </c>
      <c r="E236" s="237"/>
    </row>
    <row r="237" spans="1:5" ht="14.25">
      <c r="A237" s="238" t="s">
        <v>222</v>
      </c>
      <c r="B237" s="229">
        <v>1520</v>
      </c>
      <c r="C237" s="230">
        <v>1203</v>
      </c>
      <c r="D237" s="40">
        <f t="shared" si="3"/>
        <v>126.35078969243558</v>
      </c>
      <c r="E237" s="237"/>
    </row>
    <row r="238" spans="1:5" ht="14.25">
      <c r="A238" s="238" t="s">
        <v>223</v>
      </c>
      <c r="B238" s="229">
        <v>436</v>
      </c>
      <c r="C238" s="230">
        <v>398</v>
      </c>
      <c r="D238" s="40">
        <f t="shared" si="3"/>
        <v>109.54773869346735</v>
      </c>
      <c r="E238" s="237"/>
    </row>
    <row r="239" spans="1:5" ht="14.25">
      <c r="A239" s="238" t="s">
        <v>224</v>
      </c>
      <c r="B239" s="229">
        <v>881</v>
      </c>
      <c r="C239" s="230">
        <v>817</v>
      </c>
      <c r="D239" s="40">
        <f t="shared" si="3"/>
        <v>107.83353733170135</v>
      </c>
      <c r="E239" s="237"/>
    </row>
    <row r="240" spans="1:5" ht="14.25">
      <c r="A240" s="238" t="s">
        <v>225</v>
      </c>
      <c r="B240" s="229">
        <v>683</v>
      </c>
      <c r="C240" s="230">
        <v>685</v>
      </c>
      <c r="D240" s="40">
        <f t="shared" si="3"/>
        <v>99.7080291970803</v>
      </c>
      <c r="E240" s="237"/>
    </row>
    <row r="241" spans="1:5" ht="14.25">
      <c r="A241" s="236" t="s">
        <v>226</v>
      </c>
      <c r="B241" s="226">
        <f>SUM(B242:B243)</f>
        <v>10561</v>
      </c>
      <c r="C241" s="227">
        <f>SUM(C242:C243)</f>
        <v>9902</v>
      </c>
      <c r="D241" s="40">
        <f t="shared" si="3"/>
        <v>106.65522116744093</v>
      </c>
      <c r="E241" s="237"/>
    </row>
    <row r="242" spans="1:5" ht="14.25">
      <c r="A242" s="238" t="s">
        <v>227</v>
      </c>
      <c r="B242" s="229">
        <v>10311</v>
      </c>
      <c r="C242" s="230">
        <v>9902</v>
      </c>
      <c r="D242" s="40">
        <f t="shared" si="3"/>
        <v>104.13047869117351</v>
      </c>
      <c r="E242" s="237"/>
    </row>
    <row r="243" spans="1:5" ht="14.25">
      <c r="A243" s="238" t="s">
        <v>228</v>
      </c>
      <c r="B243" s="229">
        <v>250</v>
      </c>
      <c r="C243" s="230"/>
      <c r="D243" s="40"/>
      <c r="E243" s="237"/>
    </row>
    <row r="244" spans="1:5" ht="14.25">
      <c r="A244" s="236" t="s">
        <v>229</v>
      </c>
      <c r="B244" s="226">
        <f>SUM(B245:B250)</f>
        <v>6385</v>
      </c>
      <c r="C244" s="227">
        <f>SUM(C245:C250)</f>
        <v>5270</v>
      </c>
      <c r="D244" s="40">
        <f t="shared" si="3"/>
        <v>121.157495256167</v>
      </c>
      <c r="E244" s="237"/>
    </row>
    <row r="245" spans="1:5" ht="14.25">
      <c r="A245" s="238" t="s">
        <v>230</v>
      </c>
      <c r="B245" s="229">
        <v>1368</v>
      </c>
      <c r="C245" s="230">
        <v>1261</v>
      </c>
      <c r="D245" s="40">
        <f t="shared" si="3"/>
        <v>108.4853291038858</v>
      </c>
      <c r="E245" s="237"/>
    </row>
    <row r="246" spans="1:5" ht="14.25">
      <c r="A246" s="238" t="s">
        <v>231</v>
      </c>
      <c r="B246" s="229">
        <v>293</v>
      </c>
      <c r="C246" s="230">
        <v>271</v>
      </c>
      <c r="D246" s="40">
        <f t="shared" si="3"/>
        <v>108.11808118081181</v>
      </c>
      <c r="E246" s="237"/>
    </row>
    <row r="247" spans="1:5" ht="14.25">
      <c r="A247" s="238" t="s">
        <v>742</v>
      </c>
      <c r="B247" s="229">
        <v>500</v>
      </c>
      <c r="C247" s="230"/>
      <c r="D247" s="40"/>
      <c r="E247" s="237"/>
    </row>
    <row r="248" spans="1:5" ht="14.25">
      <c r="A248" s="238" t="s">
        <v>743</v>
      </c>
      <c r="B248" s="229">
        <v>218</v>
      </c>
      <c r="C248" s="230"/>
      <c r="D248" s="40"/>
      <c r="E248" s="237"/>
    </row>
    <row r="249" spans="1:5" ht="14.25">
      <c r="A249" s="238" t="s">
        <v>232</v>
      </c>
      <c r="B249" s="229">
        <v>3926</v>
      </c>
      <c r="C249" s="230">
        <v>3648</v>
      </c>
      <c r="D249" s="40">
        <f t="shared" si="3"/>
        <v>107.62061403508771</v>
      </c>
      <c r="E249" s="237"/>
    </row>
    <row r="250" spans="1:5" ht="14.25">
      <c r="A250" s="238" t="s">
        <v>233</v>
      </c>
      <c r="B250" s="229">
        <v>80</v>
      </c>
      <c r="C250" s="230">
        <v>90</v>
      </c>
      <c r="D250" s="40">
        <f t="shared" si="3"/>
        <v>88.88888888888889</v>
      </c>
      <c r="E250" s="237"/>
    </row>
    <row r="251" spans="1:5" ht="14.25">
      <c r="A251" s="236" t="s">
        <v>234</v>
      </c>
      <c r="B251" s="226">
        <f>SUM(B252:B254)</f>
        <v>6479</v>
      </c>
      <c r="C251" s="227">
        <f>SUM(C252:C254)</f>
        <v>5731</v>
      </c>
      <c r="D251" s="40">
        <f t="shared" si="3"/>
        <v>113.05182341650672</v>
      </c>
      <c r="E251" s="237"/>
    </row>
    <row r="252" spans="1:5" ht="14.25">
      <c r="A252" s="238" t="s">
        <v>235</v>
      </c>
      <c r="B252" s="229">
        <v>90</v>
      </c>
      <c r="C252" s="230">
        <v>92</v>
      </c>
      <c r="D252" s="40">
        <f t="shared" si="3"/>
        <v>97.82608695652173</v>
      </c>
      <c r="E252" s="237"/>
    </row>
    <row r="253" spans="1:5" ht="14.25">
      <c r="A253" s="238" t="s">
        <v>236</v>
      </c>
      <c r="B253" s="229">
        <v>5825</v>
      </c>
      <c r="C253" s="230">
        <v>4799</v>
      </c>
      <c r="D253" s="40">
        <f aca="true" t="shared" si="4" ref="D253:D316">B253/C253*100</f>
        <v>121.3794540529277</v>
      </c>
      <c r="E253" s="237"/>
    </row>
    <row r="254" spans="1:5" ht="14.25">
      <c r="A254" s="238" t="s">
        <v>237</v>
      </c>
      <c r="B254" s="229">
        <v>564</v>
      </c>
      <c r="C254" s="230">
        <v>840</v>
      </c>
      <c r="D254" s="40">
        <f t="shared" si="4"/>
        <v>67.14285714285714</v>
      </c>
      <c r="E254" s="237"/>
    </row>
    <row r="255" spans="1:5" ht="14.25">
      <c r="A255" s="236" t="s">
        <v>238</v>
      </c>
      <c r="B255" s="226">
        <f>SUM(B256:B257)</f>
        <v>8856</v>
      </c>
      <c r="C255" s="227">
        <f>SUM(C256:C257)</f>
        <v>8112</v>
      </c>
      <c r="D255" s="40">
        <f t="shared" si="4"/>
        <v>109.17159763313609</v>
      </c>
      <c r="E255" s="237"/>
    </row>
    <row r="256" spans="1:5" ht="14.25">
      <c r="A256" s="238" t="s">
        <v>239</v>
      </c>
      <c r="B256" s="229">
        <v>1566</v>
      </c>
      <c r="C256" s="230">
        <v>1927</v>
      </c>
      <c r="D256" s="40">
        <f t="shared" si="4"/>
        <v>81.26621691748832</v>
      </c>
      <c r="E256" s="237"/>
    </row>
    <row r="257" spans="1:5" ht="14.25">
      <c r="A257" s="238" t="s">
        <v>240</v>
      </c>
      <c r="B257" s="229">
        <v>7290</v>
      </c>
      <c r="C257" s="230">
        <v>6185</v>
      </c>
      <c r="D257" s="40">
        <f t="shared" si="4"/>
        <v>117.86580436540015</v>
      </c>
      <c r="E257" s="237"/>
    </row>
    <row r="258" spans="1:5" ht="14.25">
      <c r="A258" s="236" t="s">
        <v>241</v>
      </c>
      <c r="B258" s="226">
        <f>B259</f>
        <v>31690</v>
      </c>
      <c r="C258" s="227">
        <f>C259</f>
        <v>29425</v>
      </c>
      <c r="D258" s="40">
        <f t="shared" si="4"/>
        <v>107.69753610875105</v>
      </c>
      <c r="E258" s="237"/>
    </row>
    <row r="259" spans="1:5" ht="14.25">
      <c r="A259" s="238" t="s">
        <v>242</v>
      </c>
      <c r="B259" s="229">
        <v>31690</v>
      </c>
      <c r="C259" s="230">
        <v>29425</v>
      </c>
      <c r="D259" s="40">
        <f t="shared" si="4"/>
        <v>107.69753610875105</v>
      </c>
      <c r="E259" s="237"/>
    </row>
    <row r="260" spans="1:5" ht="14.25">
      <c r="A260" s="236" t="s">
        <v>744</v>
      </c>
      <c r="B260" s="226">
        <f>B261</f>
        <v>45</v>
      </c>
      <c r="C260" s="227">
        <f>C261</f>
        <v>30</v>
      </c>
      <c r="D260" s="40">
        <f t="shared" si="4"/>
        <v>150</v>
      </c>
      <c r="E260" s="237"/>
    </row>
    <row r="261" spans="1:5" s="20" customFormat="1" ht="14.25">
      <c r="A261" s="238" t="s">
        <v>243</v>
      </c>
      <c r="B261" s="229">
        <v>45</v>
      </c>
      <c r="C261" s="230">
        <v>30</v>
      </c>
      <c r="D261" s="40">
        <f t="shared" si="4"/>
        <v>150</v>
      </c>
      <c r="E261" s="237"/>
    </row>
    <row r="262" spans="1:5" ht="123.75">
      <c r="A262" s="235" t="s">
        <v>846</v>
      </c>
      <c r="B262" s="223">
        <f>B263+B267</f>
        <v>1350</v>
      </c>
      <c r="C262" s="222">
        <f>C263+C267</f>
        <v>1825</v>
      </c>
      <c r="D262" s="40">
        <f t="shared" si="4"/>
        <v>73.97260273972603</v>
      </c>
      <c r="E262" s="233" t="s">
        <v>760</v>
      </c>
    </row>
    <row r="263" spans="1:5" ht="14.25">
      <c r="A263" s="236" t="s">
        <v>244</v>
      </c>
      <c r="B263" s="226">
        <f>SUM(B264:B266)</f>
        <v>241</v>
      </c>
      <c r="C263" s="227">
        <f>SUM(C264:C265)</f>
        <v>716</v>
      </c>
      <c r="D263" s="40">
        <f t="shared" si="4"/>
        <v>33.659217877094974</v>
      </c>
      <c r="E263" s="237"/>
    </row>
    <row r="264" spans="1:5" ht="14.25">
      <c r="A264" s="238" t="s">
        <v>98</v>
      </c>
      <c r="B264" s="229">
        <v>0</v>
      </c>
      <c r="C264" s="230">
        <v>484</v>
      </c>
      <c r="D264" s="40">
        <f t="shared" si="4"/>
        <v>0</v>
      </c>
      <c r="E264" s="237"/>
    </row>
    <row r="265" spans="1:5" ht="14.25">
      <c r="A265" s="238" t="s">
        <v>99</v>
      </c>
      <c r="B265" s="229">
        <v>177</v>
      </c>
      <c r="C265" s="230">
        <v>232</v>
      </c>
      <c r="D265" s="40">
        <f t="shared" si="4"/>
        <v>76.29310344827587</v>
      </c>
      <c r="E265" s="237"/>
    </row>
    <row r="266" spans="1:5" ht="14.25">
      <c r="A266" s="238" t="s">
        <v>745</v>
      </c>
      <c r="B266" s="229">
        <v>64</v>
      </c>
      <c r="C266" s="230"/>
      <c r="D266" s="40"/>
      <c r="E266" s="237"/>
    </row>
    <row r="267" spans="1:5" s="20" customFormat="1" ht="14.25">
      <c r="A267" s="236" t="s">
        <v>245</v>
      </c>
      <c r="B267" s="226">
        <f>B268</f>
        <v>1109</v>
      </c>
      <c r="C267" s="227">
        <f>C268</f>
        <v>1109</v>
      </c>
      <c r="D267" s="40">
        <f t="shared" si="4"/>
        <v>100</v>
      </c>
      <c r="E267" s="237"/>
    </row>
    <row r="268" spans="1:5" ht="14.25">
      <c r="A268" s="238" t="s">
        <v>246</v>
      </c>
      <c r="B268" s="229">
        <v>1109</v>
      </c>
      <c r="C268" s="230">
        <v>1109</v>
      </c>
      <c r="D268" s="40">
        <f t="shared" si="4"/>
        <v>100</v>
      </c>
      <c r="E268" s="237"/>
    </row>
    <row r="269" spans="1:5" ht="14.25">
      <c r="A269" s="235" t="s">
        <v>847</v>
      </c>
      <c r="B269" s="224">
        <f>B270+B274</f>
        <v>14885</v>
      </c>
      <c r="C269" s="224">
        <f>C270+C274</f>
        <v>13495</v>
      </c>
      <c r="D269" s="40">
        <f t="shared" si="4"/>
        <v>110.30011115227862</v>
      </c>
      <c r="E269" s="237"/>
    </row>
    <row r="270" spans="1:5" ht="14.25">
      <c r="A270" s="236" t="s">
        <v>247</v>
      </c>
      <c r="B270" s="226">
        <f>SUM(B271:B273)</f>
        <v>5885</v>
      </c>
      <c r="C270" s="227">
        <f>SUM(C271:C273)</f>
        <v>5495</v>
      </c>
      <c r="D270" s="40">
        <f t="shared" si="4"/>
        <v>107.09736123748863</v>
      </c>
      <c r="E270" s="237"/>
    </row>
    <row r="271" spans="1:5" ht="14.25">
      <c r="A271" s="238" t="s">
        <v>98</v>
      </c>
      <c r="B271" s="229">
        <v>380</v>
      </c>
      <c r="C271" s="230">
        <v>3332</v>
      </c>
      <c r="D271" s="40">
        <f t="shared" si="4"/>
        <v>11.404561824729893</v>
      </c>
      <c r="E271" s="237"/>
    </row>
    <row r="272" spans="1:5" ht="14.25">
      <c r="A272" s="238" t="s">
        <v>99</v>
      </c>
      <c r="B272" s="229">
        <v>2181</v>
      </c>
      <c r="C272" s="230">
        <v>2163</v>
      </c>
      <c r="D272" s="40">
        <f t="shared" si="4"/>
        <v>100.83217753120665</v>
      </c>
      <c r="E272" s="237"/>
    </row>
    <row r="273" spans="1:5" ht="14.25">
      <c r="A273" s="245" t="s">
        <v>746</v>
      </c>
      <c r="B273" s="229">
        <v>3324</v>
      </c>
      <c r="C273" s="230"/>
      <c r="D273" s="40"/>
      <c r="E273" s="237"/>
    </row>
    <row r="274" spans="1:5" ht="14.25">
      <c r="A274" s="236" t="s">
        <v>248</v>
      </c>
      <c r="B274" s="226">
        <f>SUM(B275:B276)</f>
        <v>9000</v>
      </c>
      <c r="C274" s="227">
        <f>SUM(C275:C276)</f>
        <v>8000</v>
      </c>
      <c r="D274" s="40">
        <f t="shared" si="4"/>
        <v>112.5</v>
      </c>
      <c r="E274" s="237"/>
    </row>
    <row r="275" spans="1:5" ht="14.25">
      <c r="A275" s="238" t="s">
        <v>249</v>
      </c>
      <c r="B275" s="229">
        <v>4000</v>
      </c>
      <c r="C275" s="230">
        <v>5000</v>
      </c>
      <c r="D275" s="40">
        <f t="shared" si="4"/>
        <v>80</v>
      </c>
      <c r="E275" s="237"/>
    </row>
    <row r="276" spans="1:5" ht="14.25">
      <c r="A276" s="238" t="s">
        <v>250</v>
      </c>
      <c r="B276" s="229">
        <v>5000</v>
      </c>
      <c r="C276" s="230">
        <v>3000</v>
      </c>
      <c r="D276" s="40">
        <f t="shared" si="4"/>
        <v>166.66666666666669</v>
      </c>
      <c r="E276" s="237"/>
    </row>
    <row r="277" spans="1:5" s="20" customFormat="1" ht="14.25">
      <c r="A277" s="235" t="s">
        <v>848</v>
      </c>
      <c r="B277" s="223">
        <f>B278+B289+B294+B301+B303+B307+B305</f>
        <v>41895</v>
      </c>
      <c r="C277" s="222">
        <f>C278+C289+C294+C301+C303+C307</f>
        <v>38693</v>
      </c>
      <c r="D277" s="40">
        <f t="shared" si="4"/>
        <v>108.27539865091877</v>
      </c>
      <c r="E277" s="237"/>
    </row>
    <row r="278" spans="1:5" ht="14.25">
      <c r="A278" s="236" t="s">
        <v>251</v>
      </c>
      <c r="B278" s="226">
        <f>SUM(B279:B288)</f>
        <v>12015</v>
      </c>
      <c r="C278" s="227">
        <f>SUM(C279:C288)</f>
        <v>9097</v>
      </c>
      <c r="D278" s="40">
        <f t="shared" si="4"/>
        <v>132.07650873914477</v>
      </c>
      <c r="E278" s="237"/>
    </row>
    <row r="279" spans="1:5" ht="14.25">
      <c r="A279" s="238" t="s">
        <v>98</v>
      </c>
      <c r="B279" s="229">
        <v>792</v>
      </c>
      <c r="C279" s="230">
        <v>1929</v>
      </c>
      <c r="D279" s="40">
        <f t="shared" si="4"/>
        <v>41.05754276827372</v>
      </c>
      <c r="E279" s="237"/>
    </row>
    <row r="280" spans="1:5" ht="14.25">
      <c r="A280" s="238" t="s">
        <v>109</v>
      </c>
      <c r="B280" s="229">
        <v>6538</v>
      </c>
      <c r="C280" s="230">
        <v>2780</v>
      </c>
      <c r="D280" s="40">
        <f t="shared" si="4"/>
        <v>235.1798561151079</v>
      </c>
      <c r="E280" s="237"/>
    </row>
    <row r="281" spans="1:5" ht="14.25">
      <c r="A281" s="238" t="s">
        <v>252</v>
      </c>
      <c r="B281" s="229">
        <v>83</v>
      </c>
      <c r="C281" s="230">
        <v>182</v>
      </c>
      <c r="D281" s="40">
        <f t="shared" si="4"/>
        <v>45.604395604395606</v>
      </c>
      <c r="E281" s="237"/>
    </row>
    <row r="282" spans="1:5" ht="14.25">
      <c r="A282" s="238" t="s">
        <v>253</v>
      </c>
      <c r="B282" s="229">
        <v>50</v>
      </c>
      <c r="C282" s="230">
        <v>5</v>
      </c>
      <c r="D282" s="40">
        <f t="shared" si="4"/>
        <v>1000</v>
      </c>
      <c r="E282" s="237"/>
    </row>
    <row r="283" spans="1:5" ht="14.25">
      <c r="A283" s="238" t="s">
        <v>254</v>
      </c>
      <c r="B283" s="229">
        <v>258</v>
      </c>
      <c r="C283" s="230">
        <v>304</v>
      </c>
      <c r="D283" s="40">
        <f t="shared" si="4"/>
        <v>84.86842105263158</v>
      </c>
      <c r="E283" s="237"/>
    </row>
    <row r="284" spans="1:5" ht="14.25">
      <c r="A284" s="241" t="s">
        <v>747</v>
      </c>
      <c r="B284" s="229">
        <v>392</v>
      </c>
      <c r="C284" s="230"/>
      <c r="D284" s="40"/>
      <c r="E284" s="237"/>
    </row>
    <row r="285" spans="1:5" ht="14.25">
      <c r="A285" s="238" t="s">
        <v>255</v>
      </c>
      <c r="B285" s="229">
        <v>5</v>
      </c>
      <c r="C285" s="230">
        <v>5</v>
      </c>
      <c r="D285" s="40">
        <f t="shared" si="4"/>
        <v>100</v>
      </c>
      <c r="E285" s="237"/>
    </row>
    <row r="286" spans="1:5" ht="14.25">
      <c r="A286" s="238" t="s">
        <v>256</v>
      </c>
      <c r="B286" s="229">
        <v>30</v>
      </c>
      <c r="C286" s="230">
        <v>30</v>
      </c>
      <c r="D286" s="40">
        <f t="shared" si="4"/>
        <v>100</v>
      </c>
      <c r="E286" s="237"/>
    </row>
    <row r="287" spans="1:5" ht="14.25">
      <c r="A287" s="238" t="s">
        <v>257</v>
      </c>
      <c r="B287" s="229">
        <v>3813</v>
      </c>
      <c r="C287" s="230">
        <v>3813</v>
      </c>
      <c r="D287" s="40">
        <f t="shared" si="4"/>
        <v>100</v>
      </c>
      <c r="E287" s="237"/>
    </row>
    <row r="288" spans="1:5" ht="14.25">
      <c r="A288" s="238" t="s">
        <v>258</v>
      </c>
      <c r="B288" s="229">
        <v>54</v>
      </c>
      <c r="C288" s="230">
        <v>49</v>
      </c>
      <c r="D288" s="40">
        <f t="shared" si="4"/>
        <v>110.20408163265304</v>
      </c>
      <c r="E288" s="237"/>
    </row>
    <row r="289" spans="1:5" ht="14.25">
      <c r="A289" s="236" t="s">
        <v>259</v>
      </c>
      <c r="B289" s="226">
        <f>SUM(B290:B293)</f>
        <v>1115</v>
      </c>
      <c r="C289" s="227">
        <f>SUM(C290:C293)</f>
        <v>1281</v>
      </c>
      <c r="D289" s="40">
        <f t="shared" si="4"/>
        <v>87.04137392661983</v>
      </c>
      <c r="E289" s="237"/>
    </row>
    <row r="290" spans="1:5" ht="14.25">
      <c r="A290" s="238" t="s">
        <v>98</v>
      </c>
      <c r="B290" s="229">
        <v>114</v>
      </c>
      <c r="C290" s="230">
        <v>1212</v>
      </c>
      <c r="D290" s="40">
        <f t="shared" si="4"/>
        <v>9.405940594059405</v>
      </c>
      <c r="E290" s="237"/>
    </row>
    <row r="291" spans="1:5" ht="14.25">
      <c r="A291" s="238" t="s">
        <v>260</v>
      </c>
      <c r="B291" s="229">
        <v>917</v>
      </c>
      <c r="C291" s="230">
        <v>21</v>
      </c>
      <c r="D291" s="40">
        <f t="shared" si="4"/>
        <v>4366.666666666666</v>
      </c>
      <c r="E291" s="237"/>
    </row>
    <row r="292" spans="1:5" ht="14.25">
      <c r="A292" s="238" t="s">
        <v>261</v>
      </c>
      <c r="B292" s="229">
        <v>30</v>
      </c>
      <c r="C292" s="230">
        <v>33</v>
      </c>
      <c r="D292" s="40">
        <f t="shared" si="4"/>
        <v>90.9090909090909</v>
      </c>
      <c r="E292" s="237"/>
    </row>
    <row r="293" spans="1:5" ht="14.25">
      <c r="A293" s="238" t="s">
        <v>262</v>
      </c>
      <c r="B293" s="229">
        <v>54</v>
      </c>
      <c r="C293" s="230">
        <v>15</v>
      </c>
      <c r="D293" s="40">
        <f t="shared" si="4"/>
        <v>360</v>
      </c>
      <c r="E293" s="237"/>
    </row>
    <row r="294" spans="1:5" ht="14.25">
      <c r="A294" s="236" t="s">
        <v>263</v>
      </c>
      <c r="B294" s="226">
        <f>SUM(B295:B300)</f>
        <v>2626</v>
      </c>
      <c r="C294" s="227">
        <f>SUM(C295:C300)</f>
        <v>2348</v>
      </c>
      <c r="D294" s="40">
        <f t="shared" si="4"/>
        <v>111.83986371379898</v>
      </c>
      <c r="E294" s="237"/>
    </row>
    <row r="295" spans="1:5" ht="14.25">
      <c r="A295" s="238" t="s">
        <v>98</v>
      </c>
      <c r="B295" s="229">
        <v>294</v>
      </c>
      <c r="C295" s="230">
        <v>735</v>
      </c>
      <c r="D295" s="40">
        <f t="shared" si="4"/>
        <v>40</v>
      </c>
      <c r="E295" s="237"/>
    </row>
    <row r="296" spans="1:5" ht="14.25">
      <c r="A296" s="238" t="s">
        <v>264</v>
      </c>
      <c r="B296" s="229">
        <v>1619</v>
      </c>
      <c r="C296" s="230">
        <v>1563</v>
      </c>
      <c r="D296" s="40">
        <f t="shared" si="4"/>
        <v>103.5828534868842</v>
      </c>
      <c r="E296" s="237"/>
    </row>
    <row r="297" spans="1:5" ht="14.25">
      <c r="A297" s="238" t="s">
        <v>265</v>
      </c>
      <c r="B297" s="229">
        <v>38</v>
      </c>
      <c r="C297" s="230">
        <v>28</v>
      </c>
      <c r="D297" s="40">
        <f t="shared" si="4"/>
        <v>135.71428571428572</v>
      </c>
      <c r="E297" s="237"/>
    </row>
    <row r="298" spans="1:5" ht="14.25">
      <c r="A298" s="238" t="s">
        <v>266</v>
      </c>
      <c r="B298" s="229">
        <v>14</v>
      </c>
      <c r="C298" s="230">
        <v>15</v>
      </c>
      <c r="D298" s="40">
        <f t="shared" si="4"/>
        <v>93.33333333333333</v>
      </c>
      <c r="E298" s="237"/>
    </row>
    <row r="299" spans="1:5" ht="14.25">
      <c r="A299" s="238" t="s">
        <v>267</v>
      </c>
      <c r="B299" s="229">
        <v>107</v>
      </c>
      <c r="C299" s="230">
        <v>7</v>
      </c>
      <c r="D299" s="40">
        <f t="shared" si="4"/>
        <v>1528.5714285714287</v>
      </c>
      <c r="E299" s="237"/>
    </row>
    <row r="300" spans="1:5" ht="14.25">
      <c r="A300" s="238" t="s">
        <v>748</v>
      </c>
      <c r="B300" s="229">
        <v>554</v>
      </c>
      <c r="C300" s="230"/>
      <c r="D300" s="40"/>
      <c r="E300" s="237"/>
    </row>
    <row r="301" spans="1:5" ht="14.25">
      <c r="A301" s="236" t="s">
        <v>268</v>
      </c>
      <c r="B301" s="226">
        <f>SUM(B302:B302)</f>
        <v>50</v>
      </c>
      <c r="C301" s="227">
        <f>SUM(C302:C302)</f>
        <v>50</v>
      </c>
      <c r="D301" s="40">
        <f t="shared" si="4"/>
        <v>100</v>
      </c>
      <c r="E301" s="237"/>
    </row>
    <row r="302" spans="1:5" ht="14.25">
      <c r="A302" s="238" t="s">
        <v>269</v>
      </c>
      <c r="B302" s="229">
        <v>50</v>
      </c>
      <c r="C302" s="230">
        <v>50</v>
      </c>
      <c r="D302" s="40">
        <f t="shared" si="4"/>
        <v>100</v>
      </c>
      <c r="E302" s="237"/>
    </row>
    <row r="303" spans="1:5" ht="14.25">
      <c r="A303" s="236" t="s">
        <v>270</v>
      </c>
      <c r="B303" s="226">
        <f>SUM(B304:B304)</f>
        <v>11307</v>
      </c>
      <c r="C303" s="227">
        <f>SUM(C304:C304)</f>
        <v>8851</v>
      </c>
      <c r="D303" s="40">
        <f t="shared" si="4"/>
        <v>127.74827703084397</v>
      </c>
      <c r="E303" s="237"/>
    </row>
    <row r="304" spans="1:5" ht="14.25">
      <c r="A304" s="238" t="s">
        <v>271</v>
      </c>
      <c r="B304" s="229">
        <v>11307</v>
      </c>
      <c r="C304" s="230">
        <v>8851</v>
      </c>
      <c r="D304" s="40">
        <f t="shared" si="4"/>
        <v>127.74827703084397</v>
      </c>
      <c r="E304" s="237"/>
    </row>
    <row r="305" spans="1:5" ht="14.25">
      <c r="A305" s="236" t="s">
        <v>749</v>
      </c>
      <c r="B305" s="226">
        <f>B306</f>
        <v>150</v>
      </c>
      <c r="C305" s="230"/>
      <c r="D305" s="40"/>
      <c r="E305" s="237"/>
    </row>
    <row r="306" spans="1:5" ht="14.25">
      <c r="A306" s="238" t="s">
        <v>750</v>
      </c>
      <c r="B306" s="229">
        <v>150</v>
      </c>
      <c r="C306" s="230"/>
      <c r="D306" s="40"/>
      <c r="E306" s="237"/>
    </row>
    <row r="307" spans="1:5" ht="14.25">
      <c r="A307" s="236" t="s">
        <v>751</v>
      </c>
      <c r="B307" s="226">
        <f>SUM(B308)</f>
        <v>14632</v>
      </c>
      <c r="C307" s="227">
        <f>SUM(C308)</f>
        <v>17066</v>
      </c>
      <c r="D307" s="40">
        <f t="shared" si="4"/>
        <v>85.73772412984883</v>
      </c>
      <c r="E307" s="237"/>
    </row>
    <row r="308" spans="1:5" ht="14.25">
      <c r="A308" s="238" t="s">
        <v>272</v>
      </c>
      <c r="B308" s="229">
        <f>17082-2000-450</f>
        <v>14632</v>
      </c>
      <c r="C308" s="230">
        <v>17066</v>
      </c>
      <c r="D308" s="40">
        <f t="shared" si="4"/>
        <v>85.73772412984883</v>
      </c>
      <c r="E308" s="237"/>
    </row>
    <row r="309" spans="1:5" ht="14.25">
      <c r="A309" s="235" t="s">
        <v>849</v>
      </c>
      <c r="B309" s="223">
        <f>B310</f>
        <v>3413</v>
      </c>
      <c r="C309" s="222">
        <f>C310</f>
        <v>3260</v>
      </c>
      <c r="D309" s="40">
        <f t="shared" si="4"/>
        <v>104.69325153374234</v>
      </c>
      <c r="E309" s="237"/>
    </row>
    <row r="310" spans="1:5" ht="14.25">
      <c r="A310" s="236" t="s">
        <v>273</v>
      </c>
      <c r="B310" s="226">
        <f>SUM(B311:B313)</f>
        <v>3413</v>
      </c>
      <c r="C310" s="227">
        <f>SUM(C311:C312)</f>
        <v>3260</v>
      </c>
      <c r="D310" s="40">
        <f t="shared" si="4"/>
        <v>104.69325153374234</v>
      </c>
      <c r="E310" s="237"/>
    </row>
    <row r="311" spans="1:5" ht="14.25">
      <c r="A311" s="238" t="s">
        <v>98</v>
      </c>
      <c r="B311" s="229">
        <v>1539</v>
      </c>
      <c r="C311" s="230">
        <v>2097</v>
      </c>
      <c r="D311" s="40">
        <f t="shared" si="4"/>
        <v>73.39055793991416</v>
      </c>
      <c r="E311" s="237"/>
    </row>
    <row r="312" spans="1:5" ht="14.25">
      <c r="A312" s="238" t="s">
        <v>99</v>
      </c>
      <c r="B312" s="229">
        <v>1174</v>
      </c>
      <c r="C312" s="230">
        <v>1163</v>
      </c>
      <c r="D312" s="40">
        <f t="shared" si="4"/>
        <v>100.94582975064488</v>
      </c>
      <c r="E312" s="237"/>
    </row>
    <row r="313" spans="1:5" ht="14.25">
      <c r="A313" s="238" t="s">
        <v>274</v>
      </c>
      <c r="B313" s="229">
        <v>700</v>
      </c>
      <c r="C313" s="230"/>
      <c r="D313" s="40"/>
      <c r="E313" s="237"/>
    </row>
    <row r="314" spans="1:5" ht="14.25">
      <c r="A314" s="235" t="s">
        <v>850</v>
      </c>
      <c r="B314" s="223">
        <f>B315</f>
        <v>77800</v>
      </c>
      <c r="C314" s="222">
        <f>C315</f>
        <v>70900</v>
      </c>
      <c r="D314" s="40">
        <f t="shared" si="4"/>
        <v>109.73201692524684</v>
      </c>
      <c r="E314" s="237"/>
    </row>
    <row r="315" spans="1:5" ht="14.25">
      <c r="A315" s="236" t="s">
        <v>275</v>
      </c>
      <c r="B315" s="226">
        <f>SUM(B316:B316)</f>
        <v>77800</v>
      </c>
      <c r="C315" s="227">
        <f>SUM(C316:C316)</f>
        <v>70900</v>
      </c>
      <c r="D315" s="40">
        <f t="shared" si="4"/>
        <v>109.73201692524684</v>
      </c>
      <c r="E315" s="237"/>
    </row>
    <row r="316" spans="1:5" ht="14.25">
      <c r="A316" s="238" t="s">
        <v>276</v>
      </c>
      <c r="B316" s="229">
        <f>78000-200</f>
        <v>77800</v>
      </c>
      <c r="C316" s="230">
        <v>70900</v>
      </c>
      <c r="D316" s="40">
        <f t="shared" si="4"/>
        <v>109.73201692524684</v>
      </c>
      <c r="E316" s="237"/>
    </row>
    <row r="317" spans="1:5" s="20" customFormat="1" ht="14.25">
      <c r="A317" s="235" t="s">
        <v>851</v>
      </c>
      <c r="B317" s="223">
        <f>B318+B321</f>
        <v>1695</v>
      </c>
      <c r="C317" s="222">
        <f>C318+C321</f>
        <v>1555</v>
      </c>
      <c r="D317" s="40">
        <f aca="true" t="shared" si="5" ref="D317:D353">B317/C317*100</f>
        <v>109.0032154340836</v>
      </c>
      <c r="E317" s="237"/>
    </row>
    <row r="318" spans="1:5" ht="14.25">
      <c r="A318" s="236" t="s">
        <v>277</v>
      </c>
      <c r="B318" s="226">
        <f>SUM(B319:B320)</f>
        <v>580</v>
      </c>
      <c r="C318" s="227">
        <f>SUM(C320:C320)</f>
        <v>420</v>
      </c>
      <c r="D318" s="40">
        <f t="shared" si="5"/>
        <v>138.0952380952381</v>
      </c>
      <c r="E318" s="237"/>
    </row>
    <row r="319" spans="1:5" ht="14.25">
      <c r="A319" s="238" t="s">
        <v>109</v>
      </c>
      <c r="B319" s="229">
        <v>160</v>
      </c>
      <c r="C319" s="227"/>
      <c r="D319" s="40"/>
      <c r="E319" s="237"/>
    </row>
    <row r="320" spans="1:5" ht="14.25">
      <c r="A320" s="238" t="s">
        <v>278</v>
      </c>
      <c r="B320" s="229">
        <v>420</v>
      </c>
      <c r="C320" s="230">
        <v>420</v>
      </c>
      <c r="D320" s="40">
        <f t="shared" si="5"/>
        <v>100</v>
      </c>
      <c r="E320" s="237"/>
    </row>
    <row r="321" spans="1:5" ht="14.25">
      <c r="A321" s="236" t="s">
        <v>279</v>
      </c>
      <c r="B321" s="226">
        <f>SUM(B322:B323)</f>
        <v>1115</v>
      </c>
      <c r="C321" s="227">
        <f>SUM(C322:C323)</f>
        <v>1135</v>
      </c>
      <c r="D321" s="40">
        <f t="shared" si="5"/>
        <v>98.23788546255507</v>
      </c>
      <c r="E321" s="237"/>
    </row>
    <row r="322" spans="1:5" s="20" customFormat="1" ht="14.25">
      <c r="A322" s="238" t="s">
        <v>98</v>
      </c>
      <c r="B322" s="229">
        <v>283</v>
      </c>
      <c r="C322" s="230">
        <v>390</v>
      </c>
      <c r="D322" s="40">
        <f t="shared" si="5"/>
        <v>72.56410256410255</v>
      </c>
      <c r="E322" s="237"/>
    </row>
    <row r="323" spans="1:5" ht="14.25">
      <c r="A323" s="238" t="s">
        <v>99</v>
      </c>
      <c r="B323" s="229">
        <v>832</v>
      </c>
      <c r="C323" s="230">
        <v>745</v>
      </c>
      <c r="D323" s="40">
        <f t="shared" si="5"/>
        <v>111.67785234899328</v>
      </c>
      <c r="E323" s="237"/>
    </row>
    <row r="324" spans="1:5" ht="14.25">
      <c r="A324" s="235" t="s">
        <v>852</v>
      </c>
      <c r="B324" s="222">
        <f>B325+B330</f>
        <v>3319</v>
      </c>
      <c r="C324" s="222">
        <f>C325+C330</f>
        <v>3208</v>
      </c>
      <c r="D324" s="40">
        <f t="shared" si="5"/>
        <v>103.46009975062344</v>
      </c>
      <c r="E324" s="237"/>
    </row>
    <row r="325" spans="1:5" ht="14.25">
      <c r="A325" s="236" t="s">
        <v>280</v>
      </c>
      <c r="B325" s="226">
        <f>SUM(B326:B329)</f>
        <v>3215</v>
      </c>
      <c r="C325" s="227">
        <f>SUM(C326:C329)</f>
        <v>3115</v>
      </c>
      <c r="D325" s="40">
        <f t="shared" si="5"/>
        <v>103.21027287319421</v>
      </c>
      <c r="E325" s="237"/>
    </row>
    <row r="326" spans="1:5" s="20" customFormat="1" ht="14.25">
      <c r="A326" s="238" t="s">
        <v>98</v>
      </c>
      <c r="B326" s="229">
        <v>1857</v>
      </c>
      <c r="C326" s="230">
        <v>2715</v>
      </c>
      <c r="D326" s="40">
        <f t="shared" si="5"/>
        <v>68.39779005524862</v>
      </c>
      <c r="E326" s="237"/>
    </row>
    <row r="327" spans="1:5" ht="14.25">
      <c r="A327" s="238" t="s">
        <v>99</v>
      </c>
      <c r="B327" s="229">
        <v>270</v>
      </c>
      <c r="C327" s="230">
        <v>270</v>
      </c>
      <c r="D327" s="40">
        <f t="shared" si="5"/>
        <v>100</v>
      </c>
      <c r="E327" s="237"/>
    </row>
    <row r="328" spans="1:5" ht="14.25">
      <c r="A328" s="238" t="s">
        <v>281</v>
      </c>
      <c r="B328" s="229">
        <v>9</v>
      </c>
      <c r="C328" s="230">
        <v>10</v>
      </c>
      <c r="D328" s="40">
        <f t="shared" si="5"/>
        <v>90</v>
      </c>
      <c r="E328" s="237"/>
    </row>
    <row r="329" spans="1:5" ht="14.25">
      <c r="A329" s="238" t="s">
        <v>282</v>
      </c>
      <c r="B329" s="229">
        <v>1079</v>
      </c>
      <c r="C329" s="230">
        <v>120</v>
      </c>
      <c r="D329" s="40">
        <f t="shared" si="5"/>
        <v>899.1666666666667</v>
      </c>
      <c r="E329" s="237"/>
    </row>
    <row r="330" spans="1:5" ht="14.25">
      <c r="A330" s="236" t="s">
        <v>283</v>
      </c>
      <c r="B330" s="226">
        <f>SUM(B331:B334)</f>
        <v>104</v>
      </c>
      <c r="C330" s="227">
        <f>SUM(C332:C334)</f>
        <v>93</v>
      </c>
      <c r="D330" s="40">
        <f t="shared" si="5"/>
        <v>111.8279569892473</v>
      </c>
      <c r="E330" s="237"/>
    </row>
    <row r="331" spans="1:5" ht="14.25">
      <c r="A331" s="238" t="s">
        <v>752</v>
      </c>
      <c r="B331" s="231">
        <v>26</v>
      </c>
      <c r="C331" s="228"/>
      <c r="D331" s="40"/>
      <c r="E331" s="237"/>
    </row>
    <row r="332" spans="1:5" s="20" customFormat="1" ht="14.25">
      <c r="A332" s="238" t="s">
        <v>284</v>
      </c>
      <c r="B332" s="229">
        <v>29</v>
      </c>
      <c r="C332" s="230">
        <v>44</v>
      </c>
      <c r="D332" s="40">
        <f t="shared" si="5"/>
        <v>65.9090909090909</v>
      </c>
      <c r="E332" s="237"/>
    </row>
    <row r="333" spans="1:5" ht="14.25">
      <c r="A333" s="238" t="s">
        <v>285</v>
      </c>
      <c r="B333" s="229">
        <v>9</v>
      </c>
      <c r="C333" s="230">
        <v>9</v>
      </c>
      <c r="D333" s="40">
        <f t="shared" si="5"/>
        <v>100</v>
      </c>
      <c r="E333" s="237"/>
    </row>
    <row r="334" spans="1:5" ht="14.25">
      <c r="A334" s="238" t="s">
        <v>286</v>
      </c>
      <c r="B334" s="229">
        <v>40</v>
      </c>
      <c r="C334" s="230">
        <v>40</v>
      </c>
      <c r="D334" s="40">
        <f t="shared" si="5"/>
        <v>100</v>
      </c>
      <c r="E334" s="237"/>
    </row>
    <row r="335" spans="1:5" ht="78.75">
      <c r="A335" s="235" t="s">
        <v>853</v>
      </c>
      <c r="B335" s="223">
        <f>B336</f>
        <v>1000</v>
      </c>
      <c r="C335" s="222">
        <f>C336</f>
        <v>2500</v>
      </c>
      <c r="D335" s="40">
        <f t="shared" si="5"/>
        <v>40</v>
      </c>
      <c r="E335" s="233" t="s">
        <v>761</v>
      </c>
    </row>
    <row r="336" spans="1:5" ht="14.25">
      <c r="A336" s="236" t="s">
        <v>287</v>
      </c>
      <c r="B336" s="226">
        <f>SUM(B337:B337)</f>
        <v>1000</v>
      </c>
      <c r="C336" s="227">
        <f>SUM(C337:C337)</f>
        <v>2500</v>
      </c>
      <c r="D336" s="40">
        <f t="shared" si="5"/>
        <v>40</v>
      </c>
      <c r="E336" s="237"/>
    </row>
    <row r="337" spans="1:5" ht="14.25">
      <c r="A337" s="238" t="s">
        <v>288</v>
      </c>
      <c r="B337" s="229">
        <v>1000</v>
      </c>
      <c r="C337" s="230">
        <v>2500</v>
      </c>
      <c r="D337" s="40">
        <f t="shared" si="5"/>
        <v>40</v>
      </c>
      <c r="E337" s="237"/>
    </row>
    <row r="338" spans="1:5" ht="14.25">
      <c r="A338" s="235" t="s">
        <v>854</v>
      </c>
      <c r="B338" s="223">
        <f>B339+B345+B347</f>
        <v>2191</v>
      </c>
      <c r="C338" s="222">
        <f>C339+C345+C347</f>
        <v>1948</v>
      </c>
      <c r="D338" s="40">
        <f t="shared" si="5"/>
        <v>112.47433264887063</v>
      </c>
      <c r="E338" s="237"/>
    </row>
    <row r="339" spans="1:5" ht="14.25">
      <c r="A339" s="236" t="s">
        <v>289</v>
      </c>
      <c r="B339" s="226">
        <f>SUM(B340:B344)</f>
        <v>1090</v>
      </c>
      <c r="C339" s="227">
        <f>SUM(C340:C344)</f>
        <v>1021</v>
      </c>
      <c r="D339" s="40">
        <f t="shared" si="5"/>
        <v>106.75808031341822</v>
      </c>
      <c r="E339" s="237"/>
    </row>
    <row r="340" spans="1:5" ht="14.25">
      <c r="A340" s="238" t="s">
        <v>98</v>
      </c>
      <c r="B340" s="229">
        <v>422</v>
      </c>
      <c r="C340" s="230">
        <v>373</v>
      </c>
      <c r="D340" s="40">
        <f t="shared" si="5"/>
        <v>113.13672922252012</v>
      </c>
      <c r="E340" s="237"/>
    </row>
    <row r="341" spans="1:5" ht="14.25">
      <c r="A341" s="238" t="s">
        <v>290</v>
      </c>
      <c r="B341" s="229">
        <v>133</v>
      </c>
      <c r="C341" s="230">
        <v>235</v>
      </c>
      <c r="D341" s="40">
        <f t="shared" si="5"/>
        <v>56.59574468085107</v>
      </c>
      <c r="E341" s="237"/>
    </row>
    <row r="342" spans="1:5" ht="14.25">
      <c r="A342" s="238" t="s">
        <v>291</v>
      </c>
      <c r="B342" s="229">
        <v>59</v>
      </c>
      <c r="C342" s="230">
        <v>43</v>
      </c>
      <c r="D342" s="40">
        <f t="shared" si="5"/>
        <v>137.2093023255814</v>
      </c>
      <c r="E342" s="237"/>
    </row>
    <row r="343" spans="1:5" ht="14.25">
      <c r="A343" s="238" t="s">
        <v>714</v>
      </c>
      <c r="B343" s="229">
        <v>93</v>
      </c>
      <c r="C343" s="230"/>
      <c r="D343" s="40"/>
      <c r="E343" s="237"/>
    </row>
    <row r="344" spans="1:5" ht="14.25">
      <c r="A344" s="238" t="s">
        <v>292</v>
      </c>
      <c r="B344" s="229">
        <f>883-500</f>
        <v>383</v>
      </c>
      <c r="C344" s="230">
        <v>370</v>
      </c>
      <c r="D344" s="40">
        <f t="shared" si="5"/>
        <v>103.51351351351352</v>
      </c>
      <c r="E344" s="237"/>
    </row>
    <row r="345" spans="1:5" ht="14.25">
      <c r="A345" s="236" t="s">
        <v>293</v>
      </c>
      <c r="B345" s="226">
        <f>SUM(B346)</f>
        <v>941</v>
      </c>
      <c r="C345" s="227">
        <f>SUM(C346)</f>
        <v>927</v>
      </c>
      <c r="D345" s="40">
        <f t="shared" si="5"/>
        <v>101.51024811218986</v>
      </c>
      <c r="E345" s="237"/>
    </row>
    <row r="346" spans="1:5" ht="14.25">
      <c r="A346" s="238" t="s">
        <v>294</v>
      </c>
      <c r="B346" s="229">
        <f>1215-645+371</f>
        <v>941</v>
      </c>
      <c r="C346" s="230">
        <v>927</v>
      </c>
      <c r="D346" s="40">
        <f t="shared" si="5"/>
        <v>101.51024811218986</v>
      </c>
      <c r="E346" s="237"/>
    </row>
    <row r="347" spans="1:5" ht="14.25">
      <c r="A347" s="236" t="s">
        <v>753</v>
      </c>
      <c r="B347" s="226">
        <f>SUM(B348:B348)</f>
        <v>160</v>
      </c>
      <c r="C347" s="227">
        <f>SUM(C348:C348)</f>
        <v>0</v>
      </c>
      <c r="D347" s="40"/>
      <c r="E347" s="237"/>
    </row>
    <row r="348" spans="1:5" ht="14.25">
      <c r="A348" s="238" t="s">
        <v>754</v>
      </c>
      <c r="B348" s="229">
        <v>160</v>
      </c>
      <c r="C348" s="230"/>
      <c r="D348" s="40"/>
      <c r="E348" s="237"/>
    </row>
    <row r="349" spans="1:5" s="20" customFormat="1" ht="14.25">
      <c r="A349" s="235" t="s">
        <v>855</v>
      </c>
      <c r="B349" s="223">
        <v>13000</v>
      </c>
      <c r="C349" s="222">
        <v>13000</v>
      </c>
      <c r="D349" s="40">
        <f t="shared" si="5"/>
        <v>100</v>
      </c>
      <c r="E349" s="237"/>
    </row>
    <row r="350" spans="1:5" ht="14.25">
      <c r="A350" s="235" t="s">
        <v>856</v>
      </c>
      <c r="B350" s="223">
        <v>31368</v>
      </c>
      <c r="C350" s="222">
        <v>27943</v>
      </c>
      <c r="D350" s="40">
        <f t="shared" si="5"/>
        <v>112.25709480012884</v>
      </c>
      <c r="E350" s="237"/>
    </row>
    <row r="351" spans="1:5" s="20" customFormat="1" ht="22.5">
      <c r="A351" s="235" t="s">
        <v>857</v>
      </c>
      <c r="B351" s="223">
        <f>B352</f>
        <v>28648</v>
      </c>
      <c r="C351" s="222">
        <f>C352</f>
        <v>32000</v>
      </c>
      <c r="D351" s="40">
        <f t="shared" si="5"/>
        <v>89.525</v>
      </c>
      <c r="E351" s="233" t="s">
        <v>762</v>
      </c>
    </row>
    <row r="352" spans="1:5" ht="14.25">
      <c r="A352" s="236" t="s">
        <v>295</v>
      </c>
      <c r="B352" s="226">
        <f>B353</f>
        <v>28648</v>
      </c>
      <c r="C352" s="227">
        <f>C353</f>
        <v>32000</v>
      </c>
      <c r="D352" s="40">
        <f t="shared" si="5"/>
        <v>89.525</v>
      </c>
      <c r="E352" s="45"/>
    </row>
    <row r="353" spans="1:5" ht="14.25">
      <c r="A353" s="238" t="s">
        <v>296</v>
      </c>
      <c r="B353" s="229">
        <f>22648+8000-2000</f>
        <v>28648</v>
      </c>
      <c r="C353" s="230">
        <v>32000</v>
      </c>
      <c r="D353" s="40">
        <f t="shared" si="5"/>
        <v>89.525</v>
      </c>
      <c r="E353" s="246"/>
    </row>
    <row r="354" spans="1:5" ht="14.25">
      <c r="A354" s="272" t="s">
        <v>858</v>
      </c>
      <c r="B354" s="232">
        <v>32</v>
      </c>
      <c r="C354" s="230"/>
      <c r="D354" s="40"/>
      <c r="E354" s="45"/>
    </row>
    <row r="355" spans="1:5" s="20" customFormat="1" ht="22.5" customHeight="1">
      <c r="A355" s="51" t="s">
        <v>297</v>
      </c>
      <c r="B355" s="221">
        <f>B354+B351+B350+B349+B338+B335+B324+B317+B314+B309+B277+B269+B262+B231+B172+B151+B137+B115+B95+B5</f>
        <v>656000</v>
      </c>
      <c r="C355" s="221">
        <f>C354+C351+C350+C349+C338+C335+C324+C317+C314+C309+C277+C269+C262+C231+C172+C151+C137+C115+C95+C5</f>
        <v>610000</v>
      </c>
      <c r="D355" s="43">
        <f>B355/C355*100</f>
        <v>107.54098360655738</v>
      </c>
      <c r="E355" s="44"/>
    </row>
    <row r="356" spans="1:5" s="20" customFormat="1" ht="21" customHeight="1">
      <c r="A356" s="41" t="s">
        <v>77</v>
      </c>
      <c r="B356" s="42"/>
      <c r="C356" s="42"/>
      <c r="D356" s="43"/>
      <c r="E356" s="44"/>
    </row>
    <row r="357" spans="1:5" s="20" customFormat="1" ht="21" customHeight="1">
      <c r="A357" s="41" t="s">
        <v>78</v>
      </c>
      <c r="B357" s="42">
        <f>B358+B362+B363+B364+B365+B366+B367+B368+B369+B370</f>
        <v>104882</v>
      </c>
      <c r="C357" s="42">
        <f>C358+C362+C363+C364+C365+C366+C367+C368+C369+C370</f>
        <v>103482</v>
      </c>
      <c r="D357" s="40">
        <f>B357/C357*100</f>
        <v>101.35289229044663</v>
      </c>
      <c r="E357" s="44"/>
    </row>
    <row r="358" spans="1:5" ht="21" customHeight="1">
      <c r="A358" s="34" t="s">
        <v>79</v>
      </c>
      <c r="B358" s="35"/>
      <c r="C358" s="35"/>
      <c r="D358" s="40"/>
      <c r="E358" s="45"/>
    </row>
    <row r="359" spans="1:5" ht="21" customHeight="1">
      <c r="A359" s="34" t="s">
        <v>80</v>
      </c>
      <c r="B359" s="35"/>
      <c r="C359" s="35"/>
      <c r="D359" s="40"/>
      <c r="E359" s="45"/>
    </row>
    <row r="360" spans="1:5" ht="21" customHeight="1">
      <c r="A360" s="34" t="s">
        <v>81</v>
      </c>
      <c r="B360" s="35"/>
      <c r="C360" s="35"/>
      <c r="D360" s="40"/>
      <c r="E360" s="45"/>
    </row>
    <row r="361" spans="1:5" ht="21" customHeight="1">
      <c r="A361" s="34" t="s">
        <v>82</v>
      </c>
      <c r="B361" s="35"/>
      <c r="C361" s="35"/>
      <c r="D361" s="40"/>
      <c r="E361" s="45"/>
    </row>
    <row r="362" spans="1:5" ht="21" customHeight="1">
      <c r="A362" s="34" t="s">
        <v>83</v>
      </c>
      <c r="B362" s="35">
        <v>104882</v>
      </c>
      <c r="C362" s="35">
        <v>103482</v>
      </c>
      <c r="D362" s="40">
        <f>B362/C362*100</f>
        <v>101.35289229044663</v>
      </c>
      <c r="E362" s="45"/>
    </row>
    <row r="363" spans="1:5" ht="21" customHeight="1">
      <c r="A363" s="34" t="s">
        <v>84</v>
      </c>
      <c r="B363" s="35"/>
      <c r="C363" s="35"/>
      <c r="D363" s="40"/>
      <c r="E363" s="45"/>
    </row>
    <row r="364" spans="1:5" ht="21" customHeight="1">
      <c r="A364" s="34" t="s">
        <v>85</v>
      </c>
      <c r="B364" s="35"/>
      <c r="C364" s="35"/>
      <c r="D364" s="40"/>
      <c r="E364" s="45"/>
    </row>
    <row r="365" spans="1:5" ht="21" customHeight="1">
      <c r="A365" s="34" t="s">
        <v>86</v>
      </c>
      <c r="B365" s="35"/>
      <c r="C365" s="35"/>
      <c r="D365" s="40"/>
      <c r="E365" s="45"/>
    </row>
    <row r="366" spans="1:5" ht="21" customHeight="1">
      <c r="A366" s="34" t="s">
        <v>87</v>
      </c>
      <c r="B366" s="35"/>
      <c r="C366" s="35"/>
      <c r="D366" s="40"/>
      <c r="E366" s="45"/>
    </row>
    <row r="367" spans="1:5" ht="21" customHeight="1">
      <c r="A367" s="34" t="s">
        <v>88</v>
      </c>
      <c r="B367" s="35"/>
      <c r="C367" s="35"/>
      <c r="D367" s="40"/>
      <c r="E367" s="45"/>
    </row>
    <row r="368" spans="1:5" ht="21" customHeight="1">
      <c r="A368" s="34" t="s">
        <v>89</v>
      </c>
      <c r="B368" s="35"/>
      <c r="C368" s="35"/>
      <c r="D368" s="40"/>
      <c r="E368" s="45"/>
    </row>
    <row r="369" spans="1:5" ht="21" customHeight="1">
      <c r="A369" s="34" t="s">
        <v>90</v>
      </c>
      <c r="B369" s="35"/>
      <c r="C369" s="35"/>
      <c r="D369" s="40"/>
      <c r="E369" s="45"/>
    </row>
    <row r="370" spans="1:5" ht="21" customHeight="1">
      <c r="A370" s="34" t="s">
        <v>91</v>
      </c>
      <c r="B370" s="35"/>
      <c r="C370" s="35"/>
      <c r="D370" s="40"/>
      <c r="E370" s="45"/>
    </row>
    <row r="371" spans="1:5" s="20" customFormat="1" ht="21" customHeight="1" thickBot="1">
      <c r="A371" s="52" t="s">
        <v>298</v>
      </c>
      <c r="B371" s="247">
        <f>B355+B357</f>
        <v>760882</v>
      </c>
      <c r="C371" s="247">
        <f>C355+C357</f>
        <v>713482</v>
      </c>
      <c r="D371" s="50">
        <f>B371/C371*100</f>
        <v>106.64347523833817</v>
      </c>
      <c r="E371" s="47"/>
    </row>
  </sheetData>
  <sheetProtection/>
  <mergeCells count="1">
    <mergeCell ref="A2:E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3">
      <selection activeCell="E11" sqref="E11"/>
    </sheetView>
  </sheetViews>
  <sheetFormatPr defaultColWidth="9.140625" defaultRowHeight="15"/>
  <cols>
    <col min="1" max="1" width="37.57421875" style="1" customWidth="1"/>
    <col min="2" max="2" width="15.421875" style="1" customWidth="1"/>
    <col min="3" max="3" width="14.8515625" style="1" customWidth="1"/>
    <col min="4" max="4" width="15.421875" style="14" customWidth="1"/>
    <col min="5" max="5" width="20.7109375" style="1" customWidth="1"/>
    <col min="6" max="246" width="9.00390625" style="1" customWidth="1"/>
    <col min="247" max="247" width="20.140625" style="1" customWidth="1"/>
    <col min="248" max="248" width="9.57421875" style="1" customWidth="1"/>
    <col min="249" max="249" width="8.57421875" style="1" customWidth="1"/>
    <col min="250" max="250" width="8.8515625" style="1" customWidth="1"/>
    <col min="251" max="253" width="7.57421875" style="1" customWidth="1"/>
    <col min="254" max="254" width="8.140625" style="1" customWidth="1"/>
    <col min="255" max="255" width="7.57421875" style="1" customWidth="1"/>
    <col min="256" max="16384" width="9.00390625" style="1" customWidth="1"/>
  </cols>
  <sheetData>
    <row r="1" ht="22.5" customHeight="1">
      <c r="A1" s="1" t="s">
        <v>299</v>
      </c>
    </row>
    <row r="2" spans="1:4" ht="32.25" customHeight="1">
      <c r="A2" s="274" t="s">
        <v>763</v>
      </c>
      <c r="B2" s="274"/>
      <c r="C2" s="274"/>
      <c r="D2" s="274"/>
    </row>
    <row r="3" ht="23.25" customHeight="1" thickBot="1">
      <c r="D3" s="14" t="s">
        <v>25</v>
      </c>
    </row>
    <row r="4" spans="1:4" s="13" customFormat="1" ht="48" customHeight="1">
      <c r="A4" s="11" t="s">
        <v>300</v>
      </c>
      <c r="B4" s="12" t="s">
        <v>27</v>
      </c>
      <c r="C4" s="12" t="s">
        <v>72</v>
      </c>
      <c r="D4" s="15" t="s">
        <v>301</v>
      </c>
    </row>
    <row r="5" spans="1:4" ht="24" customHeight="1">
      <c r="A5" s="252" t="s">
        <v>302</v>
      </c>
      <c r="B5" s="253">
        <f>SUM(B6:B20)</f>
        <v>656000</v>
      </c>
      <c r="C5" s="253">
        <f>SUM(C6:C20)</f>
        <v>610000</v>
      </c>
      <c r="D5" s="255">
        <f>B5/C5*100</f>
        <v>107.54098360655738</v>
      </c>
    </row>
    <row r="6" spans="1:4" ht="24" customHeight="1">
      <c r="A6" s="34" t="s">
        <v>303</v>
      </c>
      <c r="B6" s="229">
        <v>67860</v>
      </c>
      <c r="C6" s="248">
        <v>70118</v>
      </c>
      <c r="D6" s="53">
        <f aca="true" t="shared" si="0" ref="D6:D20">B6/C6*100</f>
        <v>96.77971419606948</v>
      </c>
    </row>
    <row r="7" spans="1:4" ht="24" customHeight="1">
      <c r="A7" s="34" t="s">
        <v>304</v>
      </c>
      <c r="B7" s="229">
        <v>65188</v>
      </c>
      <c r="C7" s="248">
        <v>63702</v>
      </c>
      <c r="D7" s="53">
        <f t="shared" si="0"/>
        <v>102.3327368057518</v>
      </c>
    </row>
    <row r="8" spans="1:4" ht="24" customHeight="1">
      <c r="A8" s="34" t="s">
        <v>305</v>
      </c>
      <c r="B8" s="229">
        <v>8231</v>
      </c>
      <c r="C8" s="248">
        <v>5875</v>
      </c>
      <c r="D8" s="53">
        <f t="shared" si="0"/>
        <v>140.10212765957445</v>
      </c>
    </row>
    <row r="9" spans="1:4" ht="24" customHeight="1">
      <c r="A9" s="34" t="s">
        <v>306</v>
      </c>
      <c r="B9" s="229">
        <v>0</v>
      </c>
      <c r="C9" s="248">
        <v>20</v>
      </c>
      <c r="D9" s="53">
        <f t="shared" si="0"/>
        <v>0</v>
      </c>
    </row>
    <row r="10" spans="1:4" ht="24" customHeight="1">
      <c r="A10" s="34" t="s">
        <v>307</v>
      </c>
      <c r="B10" s="229">
        <v>227897</v>
      </c>
      <c r="C10" s="248">
        <v>204976</v>
      </c>
      <c r="D10" s="53">
        <f t="shared" si="0"/>
        <v>111.18228475528842</v>
      </c>
    </row>
    <row r="11" spans="1:4" ht="24" customHeight="1">
      <c r="A11" s="34" t="s">
        <v>308</v>
      </c>
      <c r="B11" s="229">
        <v>4312</v>
      </c>
      <c r="C11" s="248">
        <v>1076</v>
      </c>
      <c r="D11" s="53">
        <f t="shared" si="0"/>
        <v>400.7434944237918</v>
      </c>
    </row>
    <row r="12" spans="1:4" ht="24" customHeight="1">
      <c r="A12" s="34" t="s">
        <v>309</v>
      </c>
      <c r="B12" s="229">
        <v>94083</v>
      </c>
      <c r="C12" s="248">
        <v>85441</v>
      </c>
      <c r="D12" s="53">
        <f t="shared" si="0"/>
        <v>110.11458199225197</v>
      </c>
    </row>
    <row r="13" spans="1:4" ht="24" customHeight="1">
      <c r="A13" s="34" t="s">
        <v>310</v>
      </c>
      <c r="B13" s="229">
        <v>0</v>
      </c>
      <c r="C13" s="248">
        <v>0</v>
      </c>
      <c r="D13" s="53"/>
    </row>
    <row r="14" spans="1:4" ht="24" customHeight="1">
      <c r="A14" s="34" t="s">
        <v>311</v>
      </c>
      <c r="B14" s="229">
        <v>59239</v>
      </c>
      <c r="C14" s="248">
        <v>45880</v>
      </c>
      <c r="D14" s="53">
        <f t="shared" si="0"/>
        <v>129.11726242371404</v>
      </c>
    </row>
    <row r="15" spans="1:4" ht="24" customHeight="1">
      <c r="A15" s="34" t="s">
        <v>312</v>
      </c>
      <c r="B15" s="229">
        <v>50732</v>
      </c>
      <c r="C15" s="248">
        <v>46636</v>
      </c>
      <c r="D15" s="53">
        <f t="shared" si="0"/>
        <v>108.78291448666266</v>
      </c>
    </row>
    <row r="16" spans="1:4" ht="24" customHeight="1">
      <c r="A16" s="34" t="s">
        <v>313</v>
      </c>
      <c r="B16" s="229">
        <v>30680</v>
      </c>
      <c r="C16" s="248">
        <v>32000</v>
      </c>
      <c r="D16" s="53">
        <f t="shared" si="0"/>
        <v>95.875</v>
      </c>
    </row>
    <row r="17" spans="1:4" ht="24" customHeight="1">
      <c r="A17" s="34" t="s">
        <v>314</v>
      </c>
      <c r="B17" s="229">
        <v>0</v>
      </c>
      <c r="C17" s="248">
        <v>0</v>
      </c>
      <c r="D17" s="53"/>
    </row>
    <row r="18" spans="1:4" ht="24" customHeight="1">
      <c r="A18" s="34" t="s">
        <v>315</v>
      </c>
      <c r="B18" s="229">
        <v>0</v>
      </c>
      <c r="C18" s="248">
        <v>0</v>
      </c>
      <c r="D18" s="53"/>
    </row>
    <row r="19" spans="1:4" ht="24" customHeight="1">
      <c r="A19" s="34" t="s">
        <v>316</v>
      </c>
      <c r="B19" s="229">
        <v>42184</v>
      </c>
      <c r="C19" s="248">
        <v>46915</v>
      </c>
      <c r="D19" s="53">
        <f t="shared" si="0"/>
        <v>89.91580517958009</v>
      </c>
    </row>
    <row r="20" spans="1:4" ht="24" customHeight="1" thickBot="1">
      <c r="A20" s="36" t="s">
        <v>317</v>
      </c>
      <c r="B20" s="249">
        <v>5594</v>
      </c>
      <c r="C20" s="250">
        <v>7361</v>
      </c>
      <c r="D20" s="54">
        <f t="shared" si="0"/>
        <v>75.99510936014129</v>
      </c>
    </row>
    <row r="21" ht="21.75" customHeight="1"/>
    <row r="22" ht="21.75" customHeight="1"/>
    <row r="23" ht="21.75" customHeight="1"/>
    <row r="24" ht="21.75" customHeight="1"/>
    <row r="25" ht="21.75" customHeight="1"/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80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6" sqref="C6"/>
    </sheetView>
  </sheetViews>
  <sheetFormatPr defaultColWidth="9.140625" defaultRowHeight="15"/>
  <cols>
    <col min="1" max="1" width="35.57421875" style="1" customWidth="1"/>
    <col min="2" max="2" width="16.57421875" style="1" customWidth="1"/>
    <col min="3" max="3" width="16.28125" style="1" customWidth="1"/>
    <col min="4" max="4" width="18.7109375" style="55" customWidth="1"/>
    <col min="5" max="16384" width="9.00390625" style="1" customWidth="1"/>
  </cols>
  <sheetData>
    <row r="1" ht="18" customHeight="1">
      <c r="A1" s="1" t="s">
        <v>318</v>
      </c>
    </row>
    <row r="2" spans="1:4" ht="24" customHeight="1">
      <c r="A2" s="274" t="s">
        <v>764</v>
      </c>
      <c r="B2" s="274"/>
      <c r="C2" s="274"/>
      <c r="D2" s="274"/>
    </row>
    <row r="3" ht="21" customHeight="1" thickBot="1">
      <c r="D3" s="55" t="s">
        <v>25</v>
      </c>
    </row>
    <row r="4" spans="1:4" s="13" customFormat="1" ht="39" customHeight="1">
      <c r="A4" s="11" t="s">
        <v>300</v>
      </c>
      <c r="B4" s="12" t="s">
        <v>27</v>
      </c>
      <c r="C4" s="12" t="s">
        <v>72</v>
      </c>
      <c r="D4" s="15" t="s">
        <v>73</v>
      </c>
    </row>
    <row r="5" spans="1:4" ht="21.75" customHeight="1">
      <c r="A5" s="252" t="s">
        <v>319</v>
      </c>
      <c r="B5" s="221">
        <f>B6+B11+B22+B30+B37+B41+B44+B48+B51+B57+B60+B65+B68+B73+B76</f>
        <v>295904</v>
      </c>
      <c r="C5" s="42">
        <f>C6+C11+C22+C30+C37+C41+C44+C48+C51+C57+C60+C65+C68+C73+C76</f>
        <v>294227</v>
      </c>
      <c r="D5" s="254">
        <f>B5/C5*100</f>
        <v>100.56996808586567</v>
      </c>
    </row>
    <row r="6" spans="1:4" s="20" customFormat="1" ht="15.75" customHeight="1">
      <c r="A6" s="41" t="s">
        <v>303</v>
      </c>
      <c r="B6" s="42">
        <f>SUM(B7:B10)</f>
        <v>67216</v>
      </c>
      <c r="C6" s="42">
        <f>SUM(C7:C10)</f>
        <v>76272</v>
      </c>
      <c r="D6" s="58">
        <f>B6/C6*100</f>
        <v>88.1267044262639</v>
      </c>
    </row>
    <row r="7" spans="1:4" ht="15.75" customHeight="1">
      <c r="A7" s="34" t="s">
        <v>320</v>
      </c>
      <c r="B7" s="35">
        <v>50766</v>
      </c>
      <c r="C7" s="35">
        <v>60668</v>
      </c>
      <c r="D7" s="56">
        <f aca="true" t="shared" si="0" ref="D7:D56">B7/C7*100</f>
        <v>83.67838069492977</v>
      </c>
    </row>
    <row r="8" spans="1:4" ht="15.75" customHeight="1">
      <c r="A8" s="34" t="s">
        <v>321</v>
      </c>
      <c r="B8" s="35">
        <v>7396</v>
      </c>
      <c r="C8" s="35">
        <v>8690</v>
      </c>
      <c r="D8" s="56">
        <f t="shared" si="0"/>
        <v>85.10932105868815</v>
      </c>
    </row>
    <row r="9" spans="1:4" ht="15.75" customHeight="1">
      <c r="A9" s="34" t="s">
        <v>322</v>
      </c>
      <c r="B9" s="35">
        <v>5271</v>
      </c>
      <c r="C9" s="35">
        <v>6206</v>
      </c>
      <c r="D9" s="56">
        <f t="shared" si="0"/>
        <v>84.93393490170801</v>
      </c>
    </row>
    <row r="10" spans="1:4" ht="15.75" customHeight="1">
      <c r="A10" s="34" t="s">
        <v>323</v>
      </c>
      <c r="B10" s="35">
        <v>3783</v>
      </c>
      <c r="C10" s="35">
        <v>708</v>
      </c>
      <c r="D10" s="56">
        <f t="shared" si="0"/>
        <v>534.3220338983051</v>
      </c>
    </row>
    <row r="11" spans="1:4" s="20" customFormat="1" ht="15.75" customHeight="1">
      <c r="A11" s="41" t="s">
        <v>304</v>
      </c>
      <c r="B11" s="42">
        <f>SUM(B12:B21)</f>
        <v>8592</v>
      </c>
      <c r="C11" s="42">
        <f>SUM(C12:C21)</f>
        <v>10890</v>
      </c>
      <c r="D11" s="58">
        <f t="shared" si="0"/>
        <v>78.89807162534436</v>
      </c>
    </row>
    <row r="12" spans="1:4" ht="15.75" customHeight="1">
      <c r="A12" s="34" t="s">
        <v>324</v>
      </c>
      <c r="B12" s="35">
        <v>5708</v>
      </c>
      <c r="C12" s="35">
        <v>7081</v>
      </c>
      <c r="D12" s="56">
        <f t="shared" si="0"/>
        <v>80.61008332156476</v>
      </c>
    </row>
    <row r="13" spans="1:4" ht="15.75" customHeight="1">
      <c r="A13" s="34" t="s">
        <v>325</v>
      </c>
      <c r="B13" s="35">
        <v>60</v>
      </c>
      <c r="C13" s="35">
        <v>95</v>
      </c>
      <c r="D13" s="56">
        <f t="shared" si="0"/>
        <v>63.1578947368421</v>
      </c>
    </row>
    <row r="14" spans="1:4" ht="15.75" customHeight="1">
      <c r="A14" s="34" t="s">
        <v>326</v>
      </c>
      <c r="B14" s="35">
        <v>133</v>
      </c>
      <c r="C14" s="35">
        <v>177</v>
      </c>
      <c r="D14" s="56">
        <f t="shared" si="0"/>
        <v>75.14124293785311</v>
      </c>
    </row>
    <row r="15" spans="1:4" ht="15.75" customHeight="1">
      <c r="A15" s="34" t="s">
        <v>327</v>
      </c>
      <c r="B15" s="35">
        <v>73</v>
      </c>
      <c r="C15" s="35">
        <v>81</v>
      </c>
      <c r="D15" s="56">
        <f t="shared" si="0"/>
        <v>90.12345679012346</v>
      </c>
    </row>
    <row r="16" spans="1:4" ht="15.75" customHeight="1">
      <c r="A16" s="34" t="s">
        <v>328</v>
      </c>
      <c r="B16" s="35">
        <v>267</v>
      </c>
      <c r="C16" s="35">
        <v>402</v>
      </c>
      <c r="D16" s="56">
        <f t="shared" si="0"/>
        <v>66.4179104477612</v>
      </c>
    </row>
    <row r="17" spans="1:4" ht="15.75" customHeight="1">
      <c r="A17" s="34" t="s">
        <v>329</v>
      </c>
      <c r="B17" s="35">
        <v>204</v>
      </c>
      <c r="C17" s="35">
        <v>346</v>
      </c>
      <c r="D17" s="56">
        <f t="shared" si="0"/>
        <v>58.95953757225434</v>
      </c>
    </row>
    <row r="18" spans="1:4" ht="15.75" customHeight="1">
      <c r="A18" s="34" t="s">
        <v>330</v>
      </c>
      <c r="B18" s="35">
        <v>33</v>
      </c>
      <c r="C18" s="35">
        <v>58</v>
      </c>
      <c r="D18" s="56">
        <f t="shared" si="0"/>
        <v>56.896551724137936</v>
      </c>
    </row>
    <row r="19" spans="1:4" ht="15.75" customHeight="1">
      <c r="A19" s="34" t="s">
        <v>331</v>
      </c>
      <c r="B19" s="35">
        <v>499</v>
      </c>
      <c r="C19" s="35">
        <v>624</v>
      </c>
      <c r="D19" s="56">
        <f t="shared" si="0"/>
        <v>79.96794871794873</v>
      </c>
    </row>
    <row r="20" spans="1:4" ht="15.75" customHeight="1">
      <c r="A20" s="34" t="s">
        <v>332</v>
      </c>
      <c r="B20" s="35">
        <v>307</v>
      </c>
      <c r="C20" s="35">
        <v>474</v>
      </c>
      <c r="D20" s="56">
        <f t="shared" si="0"/>
        <v>64.76793248945147</v>
      </c>
    </row>
    <row r="21" spans="1:4" ht="15.75" customHeight="1">
      <c r="A21" s="34" t="s">
        <v>333</v>
      </c>
      <c r="B21" s="35">
        <v>1308</v>
      </c>
      <c r="C21" s="35">
        <v>1552</v>
      </c>
      <c r="D21" s="56">
        <f t="shared" si="0"/>
        <v>84.27835051546391</v>
      </c>
    </row>
    <row r="22" spans="1:4" s="20" customFormat="1" ht="15.75" customHeight="1">
      <c r="A22" s="41" t="s">
        <v>305</v>
      </c>
      <c r="B22" s="42">
        <f>SUM(B23:B29)</f>
        <v>275</v>
      </c>
      <c r="C22" s="42">
        <f>SUM(C23:C29)</f>
        <v>337</v>
      </c>
      <c r="D22" s="58">
        <f t="shared" si="0"/>
        <v>81.60237388724035</v>
      </c>
    </row>
    <row r="23" spans="1:4" ht="15.75" customHeight="1">
      <c r="A23" s="34" t="s">
        <v>334</v>
      </c>
      <c r="B23" s="35"/>
      <c r="C23" s="35"/>
      <c r="D23" s="56"/>
    </row>
    <row r="24" spans="1:4" ht="15.75" customHeight="1">
      <c r="A24" s="34" t="s">
        <v>335</v>
      </c>
      <c r="B24" s="35"/>
      <c r="C24" s="35"/>
      <c r="D24" s="56"/>
    </row>
    <row r="25" spans="1:4" ht="15.75" customHeight="1">
      <c r="A25" s="34" t="s">
        <v>336</v>
      </c>
      <c r="B25" s="35"/>
      <c r="C25" s="35"/>
      <c r="D25" s="56"/>
    </row>
    <row r="26" spans="1:4" ht="15.75" customHeight="1">
      <c r="A26" s="34" t="s">
        <v>337</v>
      </c>
      <c r="B26" s="35"/>
      <c r="C26" s="35"/>
      <c r="D26" s="56"/>
    </row>
    <row r="27" spans="1:4" ht="15.75" customHeight="1">
      <c r="A27" s="34" t="s">
        <v>338</v>
      </c>
      <c r="B27" s="35">
        <v>225</v>
      </c>
      <c r="C27" s="35">
        <v>337</v>
      </c>
      <c r="D27" s="56">
        <f t="shared" si="0"/>
        <v>66.76557863501483</v>
      </c>
    </row>
    <row r="28" spans="1:4" ht="15.75" customHeight="1">
      <c r="A28" s="34" t="s">
        <v>339</v>
      </c>
      <c r="B28" s="35"/>
      <c r="C28" s="35"/>
      <c r="D28" s="56"/>
    </row>
    <row r="29" spans="1:4" ht="15.75" customHeight="1">
      <c r="A29" s="34" t="s">
        <v>340</v>
      </c>
      <c r="B29" s="251">
        <v>50</v>
      </c>
      <c r="C29" s="35"/>
      <c r="D29" s="56"/>
    </row>
    <row r="30" spans="1:4" s="20" customFormat="1" ht="15.75" customHeight="1">
      <c r="A30" s="41" t="s">
        <v>306</v>
      </c>
      <c r="B30" s="42">
        <f>SUM(B31:B36)</f>
        <v>0</v>
      </c>
      <c r="C30" s="42">
        <v>20</v>
      </c>
      <c r="D30" s="58"/>
    </row>
    <row r="31" spans="1:4" ht="15.75" customHeight="1">
      <c r="A31" s="34" t="s">
        <v>334</v>
      </c>
      <c r="B31" s="35"/>
      <c r="C31" s="35"/>
      <c r="D31" s="56"/>
    </row>
    <row r="32" spans="1:4" ht="15.75" customHeight="1">
      <c r="A32" s="34" t="s">
        <v>335</v>
      </c>
      <c r="B32" s="35"/>
      <c r="C32" s="35"/>
      <c r="D32" s="56"/>
    </row>
    <row r="33" spans="1:4" ht="15.75" customHeight="1">
      <c r="A33" s="34" t="s">
        <v>336</v>
      </c>
      <c r="B33" s="35"/>
      <c r="C33" s="35"/>
      <c r="D33" s="56"/>
    </row>
    <row r="34" spans="1:4" ht="15.75" customHeight="1">
      <c r="A34" s="34" t="s">
        <v>338</v>
      </c>
      <c r="B34" s="35"/>
      <c r="C34" s="35">
        <v>20</v>
      </c>
      <c r="D34" s="56"/>
    </row>
    <row r="35" spans="1:4" ht="15.75" customHeight="1">
      <c r="A35" s="34" t="s">
        <v>339</v>
      </c>
      <c r="B35" s="35"/>
      <c r="C35" s="35"/>
      <c r="D35" s="56"/>
    </row>
    <row r="36" spans="1:4" ht="15.75" customHeight="1">
      <c r="A36" s="34" t="s">
        <v>340</v>
      </c>
      <c r="B36" s="35"/>
      <c r="C36" s="35"/>
      <c r="D36" s="56"/>
    </row>
    <row r="37" spans="1:4" s="20" customFormat="1" ht="15.75" customHeight="1">
      <c r="A37" s="41" t="s">
        <v>307</v>
      </c>
      <c r="B37" s="42">
        <f>SUM(B38:B40)</f>
        <v>213216</v>
      </c>
      <c r="C37" s="42">
        <f>SUM(C38:C40)</f>
        <v>196305</v>
      </c>
      <c r="D37" s="58">
        <f t="shared" si="0"/>
        <v>108.61465576526324</v>
      </c>
    </row>
    <row r="38" spans="1:4" ht="15.75" customHeight="1">
      <c r="A38" s="34" t="s">
        <v>341</v>
      </c>
      <c r="B38" s="35">
        <v>202771</v>
      </c>
      <c r="C38" s="35">
        <v>188212</v>
      </c>
      <c r="D38" s="56">
        <f t="shared" si="0"/>
        <v>107.73542600896862</v>
      </c>
    </row>
    <row r="39" spans="1:4" ht="15.75" customHeight="1">
      <c r="A39" s="34" t="s">
        <v>342</v>
      </c>
      <c r="B39" s="35">
        <v>10428</v>
      </c>
      <c r="C39" s="35">
        <v>8093</v>
      </c>
      <c r="D39" s="56">
        <f t="shared" si="0"/>
        <v>128.85209440257012</v>
      </c>
    </row>
    <row r="40" spans="1:4" ht="15.75" customHeight="1">
      <c r="A40" s="34" t="s">
        <v>343</v>
      </c>
      <c r="B40" s="35">
        <v>17</v>
      </c>
      <c r="C40" s="35"/>
      <c r="D40" s="56"/>
    </row>
    <row r="41" spans="1:4" s="20" customFormat="1" ht="15.75" customHeight="1">
      <c r="A41" s="41" t="s">
        <v>308</v>
      </c>
      <c r="B41" s="42">
        <f>SUM(B42:B43)</f>
        <v>102</v>
      </c>
      <c r="C41" s="42">
        <v>7</v>
      </c>
      <c r="D41" s="58">
        <f t="shared" si="0"/>
        <v>1457.142857142857</v>
      </c>
    </row>
    <row r="42" spans="1:4" ht="15.75" customHeight="1">
      <c r="A42" s="34" t="s">
        <v>344</v>
      </c>
      <c r="B42" s="251">
        <v>102</v>
      </c>
      <c r="C42" s="35">
        <v>7</v>
      </c>
      <c r="D42" s="56">
        <f t="shared" si="0"/>
        <v>1457.142857142857</v>
      </c>
    </row>
    <row r="43" spans="1:4" ht="15.75" customHeight="1">
      <c r="A43" s="34" t="s">
        <v>345</v>
      </c>
      <c r="B43" s="35"/>
      <c r="C43" s="35"/>
      <c r="D43" s="56"/>
    </row>
    <row r="44" spans="1:4" s="20" customFormat="1" ht="15.75" customHeight="1">
      <c r="A44" s="41" t="s">
        <v>309</v>
      </c>
      <c r="B44" s="42">
        <f>SUM(B45:B47)</f>
        <v>51</v>
      </c>
      <c r="C44" s="42">
        <v>102</v>
      </c>
      <c r="D44" s="254">
        <f t="shared" si="0"/>
        <v>50</v>
      </c>
    </row>
    <row r="45" spans="1:4" ht="15.75" customHeight="1">
      <c r="A45" s="34" t="s">
        <v>346</v>
      </c>
      <c r="B45" s="251">
        <v>50</v>
      </c>
      <c r="C45" s="35"/>
      <c r="D45" s="56"/>
    </row>
    <row r="46" spans="1:4" ht="15.75" customHeight="1">
      <c r="A46" s="34" t="s">
        <v>347</v>
      </c>
      <c r="B46" s="251"/>
      <c r="C46" s="35"/>
      <c r="D46" s="56"/>
    </row>
    <row r="47" spans="1:4" ht="15.75" customHeight="1">
      <c r="A47" s="34" t="s">
        <v>348</v>
      </c>
      <c r="B47" s="35">
        <v>1</v>
      </c>
      <c r="C47" s="35">
        <v>102</v>
      </c>
      <c r="D47" s="56"/>
    </row>
    <row r="48" spans="1:4" s="20" customFormat="1" ht="15.75" customHeight="1">
      <c r="A48" s="41" t="s">
        <v>310</v>
      </c>
      <c r="B48" s="221"/>
      <c r="C48" s="42"/>
      <c r="D48" s="58"/>
    </row>
    <row r="49" spans="1:4" ht="15.75" customHeight="1">
      <c r="A49" s="34" t="s">
        <v>349</v>
      </c>
      <c r="B49" s="35"/>
      <c r="C49" s="35"/>
      <c r="D49" s="56"/>
    </row>
    <row r="50" spans="1:4" ht="15.75" customHeight="1">
      <c r="A50" s="34" t="s">
        <v>350</v>
      </c>
      <c r="B50" s="35"/>
      <c r="C50" s="35"/>
      <c r="D50" s="56"/>
    </row>
    <row r="51" spans="1:4" s="20" customFormat="1" ht="15.75" customHeight="1">
      <c r="A51" s="41" t="s">
        <v>311</v>
      </c>
      <c r="B51" s="42">
        <f>SUM(B52:B56)</f>
        <v>6441</v>
      </c>
      <c r="C51" s="42">
        <f>SUM(C52:C56)</f>
        <v>10285</v>
      </c>
      <c r="D51" s="58">
        <f t="shared" si="0"/>
        <v>62.625182304326685</v>
      </c>
    </row>
    <row r="52" spans="1:4" ht="15.75" customHeight="1">
      <c r="A52" s="34" t="s">
        <v>351</v>
      </c>
      <c r="B52" s="251">
        <v>2735</v>
      </c>
      <c r="C52" s="35">
        <v>2519</v>
      </c>
      <c r="D52" s="56">
        <f t="shared" si="0"/>
        <v>108.57483128225486</v>
      </c>
    </row>
    <row r="53" spans="1:4" ht="15.75" customHeight="1">
      <c r="A53" s="34" t="s">
        <v>352</v>
      </c>
      <c r="B53" s="251"/>
      <c r="C53" s="35"/>
      <c r="D53" s="56"/>
    </row>
    <row r="54" spans="1:4" ht="15.75" customHeight="1">
      <c r="A54" s="34" t="s">
        <v>353</v>
      </c>
      <c r="B54" s="35"/>
      <c r="C54" s="35"/>
      <c r="D54" s="56"/>
    </row>
    <row r="55" spans="1:4" ht="15.75" customHeight="1">
      <c r="A55" s="34" t="s">
        <v>354</v>
      </c>
      <c r="B55" s="35"/>
      <c r="C55" s="35"/>
      <c r="D55" s="56"/>
    </row>
    <row r="56" spans="1:4" ht="15.75" customHeight="1">
      <c r="A56" s="34" t="s">
        <v>355</v>
      </c>
      <c r="B56" s="251">
        <v>3706</v>
      </c>
      <c r="C56" s="35">
        <v>7766</v>
      </c>
      <c r="D56" s="56">
        <f t="shared" si="0"/>
        <v>47.720834406386814</v>
      </c>
    </row>
    <row r="57" spans="1:4" s="20" customFormat="1" ht="15.75" customHeight="1">
      <c r="A57" s="41" t="s">
        <v>312</v>
      </c>
      <c r="B57" s="42"/>
      <c r="C57" s="42"/>
      <c r="D57" s="58"/>
    </row>
    <row r="58" spans="1:4" ht="15.75" customHeight="1">
      <c r="A58" s="34" t="s">
        <v>356</v>
      </c>
      <c r="B58" s="35"/>
      <c r="C58" s="35"/>
      <c r="D58" s="56"/>
    </row>
    <row r="59" spans="1:4" ht="15.75" customHeight="1">
      <c r="A59" s="34" t="s">
        <v>357</v>
      </c>
      <c r="B59" s="35"/>
      <c r="C59" s="35"/>
      <c r="D59" s="56"/>
    </row>
    <row r="60" spans="1:4" s="20" customFormat="1" ht="15.75" customHeight="1">
      <c r="A60" s="41" t="s">
        <v>313</v>
      </c>
      <c r="B60" s="42"/>
      <c r="C60" s="42"/>
      <c r="D60" s="58"/>
    </row>
    <row r="61" spans="1:4" ht="15.75" customHeight="1">
      <c r="A61" s="34" t="s">
        <v>358</v>
      </c>
      <c r="B61" s="35"/>
      <c r="C61" s="35"/>
      <c r="D61" s="56"/>
    </row>
    <row r="62" spans="1:4" ht="15.75" customHeight="1">
      <c r="A62" s="34" t="s">
        <v>359</v>
      </c>
      <c r="B62" s="35"/>
      <c r="C62" s="35"/>
      <c r="D62" s="56"/>
    </row>
    <row r="63" spans="1:4" ht="15.75" customHeight="1">
      <c r="A63" s="34" t="s">
        <v>360</v>
      </c>
      <c r="B63" s="35"/>
      <c r="C63" s="35"/>
      <c r="D63" s="56"/>
    </row>
    <row r="64" spans="1:4" ht="15.75" customHeight="1">
      <c r="A64" s="34" t="s">
        <v>361</v>
      </c>
      <c r="B64" s="35"/>
      <c r="C64" s="35"/>
      <c r="D64" s="56"/>
    </row>
    <row r="65" spans="1:4" s="20" customFormat="1" ht="15.75" customHeight="1">
      <c r="A65" s="41" t="s">
        <v>314</v>
      </c>
      <c r="B65" s="42"/>
      <c r="C65" s="42"/>
      <c r="D65" s="58"/>
    </row>
    <row r="66" spans="1:4" ht="15.75" customHeight="1">
      <c r="A66" s="34" t="s">
        <v>362</v>
      </c>
      <c r="B66" s="35"/>
      <c r="C66" s="35"/>
      <c r="D66" s="56"/>
    </row>
    <row r="67" spans="1:4" ht="15.75" customHeight="1">
      <c r="A67" s="34" t="s">
        <v>363</v>
      </c>
      <c r="B67" s="35"/>
      <c r="C67" s="35"/>
      <c r="D67" s="56"/>
    </row>
    <row r="68" spans="1:4" s="20" customFormat="1" ht="15.75" customHeight="1">
      <c r="A68" s="41" t="s">
        <v>315</v>
      </c>
      <c r="B68" s="42"/>
      <c r="C68" s="42"/>
      <c r="D68" s="58"/>
    </row>
    <row r="69" spans="1:4" ht="15.75" customHeight="1">
      <c r="A69" s="34" t="s">
        <v>364</v>
      </c>
      <c r="B69" s="35"/>
      <c r="C69" s="35"/>
      <c r="D69" s="56"/>
    </row>
    <row r="70" spans="1:4" ht="15.75" customHeight="1">
      <c r="A70" s="34" t="s">
        <v>365</v>
      </c>
      <c r="B70" s="35"/>
      <c r="C70" s="35"/>
      <c r="D70" s="56"/>
    </row>
    <row r="71" spans="1:4" ht="15.75" customHeight="1">
      <c r="A71" s="34" t="s">
        <v>366</v>
      </c>
      <c r="B71" s="35"/>
      <c r="C71" s="35"/>
      <c r="D71" s="56"/>
    </row>
    <row r="72" spans="1:4" ht="15.75" customHeight="1">
      <c r="A72" s="34" t="s">
        <v>367</v>
      </c>
      <c r="B72" s="35"/>
      <c r="C72" s="35"/>
      <c r="D72" s="56"/>
    </row>
    <row r="73" spans="1:4" s="20" customFormat="1" ht="15.75" customHeight="1">
      <c r="A73" s="41" t="s">
        <v>316</v>
      </c>
      <c r="B73" s="42"/>
      <c r="C73" s="42"/>
      <c r="D73" s="58"/>
    </row>
    <row r="74" spans="1:4" ht="15.75" customHeight="1">
      <c r="A74" s="34" t="s">
        <v>368</v>
      </c>
      <c r="B74" s="35"/>
      <c r="C74" s="35"/>
      <c r="D74" s="56"/>
    </row>
    <row r="75" spans="1:4" ht="15.75" customHeight="1">
      <c r="A75" s="34" t="s">
        <v>369</v>
      </c>
      <c r="B75" s="35"/>
      <c r="C75" s="35"/>
      <c r="D75" s="56"/>
    </row>
    <row r="76" spans="1:4" s="20" customFormat="1" ht="15.75" customHeight="1">
      <c r="A76" s="41" t="s">
        <v>317</v>
      </c>
      <c r="B76" s="42">
        <f>SUM(B77:B80)</f>
        <v>11</v>
      </c>
      <c r="C76" s="42">
        <v>9</v>
      </c>
      <c r="D76" s="58"/>
    </row>
    <row r="77" spans="1:4" ht="15.75" customHeight="1">
      <c r="A77" s="34" t="s">
        <v>370</v>
      </c>
      <c r="B77" s="35"/>
      <c r="C77" s="35"/>
      <c r="D77" s="56"/>
    </row>
    <row r="78" spans="1:4" ht="15.75" customHeight="1">
      <c r="A78" s="34" t="s">
        <v>371</v>
      </c>
      <c r="B78" s="35"/>
      <c r="C78" s="35"/>
      <c r="D78" s="56"/>
    </row>
    <row r="79" spans="1:4" ht="15.75" customHeight="1">
      <c r="A79" s="34" t="s">
        <v>372</v>
      </c>
      <c r="B79" s="35"/>
      <c r="C79" s="35"/>
      <c r="D79" s="56"/>
    </row>
    <row r="80" spans="1:4" ht="17.25" customHeight="1" thickBot="1">
      <c r="A80" s="36" t="s">
        <v>373</v>
      </c>
      <c r="B80" s="37">
        <v>11</v>
      </c>
      <c r="C80" s="37">
        <v>9</v>
      </c>
      <c r="D80" s="57"/>
    </row>
  </sheetData>
  <sheetProtection/>
  <mergeCells count="1">
    <mergeCell ref="A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64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67.421875" style="1" customWidth="1"/>
    <col min="2" max="2" width="17.421875" style="1" customWidth="1"/>
    <col min="3" max="16384" width="9.00390625" style="1" customWidth="1"/>
  </cols>
  <sheetData>
    <row r="1" ht="14.25">
      <c r="A1" s="59" t="s">
        <v>423</v>
      </c>
    </row>
    <row r="2" spans="1:2" ht="26.25" customHeight="1">
      <c r="A2" s="276" t="s">
        <v>765</v>
      </c>
      <c r="B2" s="276"/>
    </row>
    <row r="3" spans="1:2" ht="14.25">
      <c r="A3" s="60"/>
      <c r="B3" s="61" t="s">
        <v>374</v>
      </c>
    </row>
    <row r="4" spans="1:2" ht="13.5">
      <c r="A4" s="62" t="s">
        <v>375</v>
      </c>
      <c r="B4" s="63" t="s">
        <v>376</v>
      </c>
    </row>
    <row r="5" spans="1:2" ht="13.5">
      <c r="A5" s="64" t="s">
        <v>377</v>
      </c>
      <c r="B5" s="65"/>
    </row>
    <row r="6" spans="1:2" ht="13.5">
      <c r="A6" s="66" t="s">
        <v>378</v>
      </c>
      <c r="B6" s="65"/>
    </row>
    <row r="7" spans="1:2" ht="13.5">
      <c r="A7" s="66" t="s">
        <v>379</v>
      </c>
      <c r="B7" s="65"/>
    </row>
    <row r="8" spans="1:2" ht="13.5">
      <c r="A8" s="66" t="s">
        <v>380</v>
      </c>
      <c r="B8" s="65"/>
    </row>
    <row r="9" spans="1:2" ht="13.5">
      <c r="A9" s="64" t="s">
        <v>381</v>
      </c>
      <c r="B9" s="65"/>
    </row>
    <row r="10" spans="1:2" ht="13.5">
      <c r="A10" s="66" t="s">
        <v>382</v>
      </c>
      <c r="B10" s="65"/>
    </row>
    <row r="11" spans="1:2" ht="13.5">
      <c r="A11" s="66" t="s">
        <v>383</v>
      </c>
      <c r="B11" s="65"/>
    </row>
    <row r="12" spans="1:2" ht="13.5">
      <c r="A12" s="66" t="s">
        <v>384</v>
      </c>
      <c r="B12" s="65"/>
    </row>
    <row r="13" spans="1:2" ht="13.5">
      <c r="A13" s="66" t="s">
        <v>385</v>
      </c>
      <c r="B13" s="65"/>
    </row>
    <row r="14" spans="1:2" ht="13.5">
      <c r="A14" s="66" t="s">
        <v>386</v>
      </c>
      <c r="B14" s="65"/>
    </row>
    <row r="15" spans="1:2" ht="13.5">
      <c r="A15" s="66" t="s">
        <v>387</v>
      </c>
      <c r="B15" s="65"/>
    </row>
    <row r="16" spans="1:2" ht="13.5">
      <c r="A16" s="66" t="s">
        <v>388</v>
      </c>
      <c r="B16" s="65"/>
    </row>
    <row r="17" spans="1:2" ht="13.5">
      <c r="A17" s="66" t="s">
        <v>389</v>
      </c>
      <c r="B17" s="65"/>
    </row>
    <row r="18" spans="1:2" ht="13.5">
      <c r="A18" s="66" t="s">
        <v>390</v>
      </c>
      <c r="B18" s="65"/>
    </row>
    <row r="19" spans="1:2" ht="13.5">
      <c r="A19" s="67" t="s">
        <v>391</v>
      </c>
      <c r="B19" s="65"/>
    </row>
    <row r="20" spans="1:2" ht="13.5">
      <c r="A20" s="66" t="s">
        <v>392</v>
      </c>
      <c r="B20" s="65"/>
    </row>
    <row r="21" spans="1:2" ht="13.5">
      <c r="A21" s="66" t="s">
        <v>393</v>
      </c>
      <c r="B21" s="65"/>
    </row>
    <row r="22" spans="1:2" ht="13.5">
      <c r="A22" s="66" t="s">
        <v>394</v>
      </c>
      <c r="B22" s="65"/>
    </row>
    <row r="23" spans="1:2" ht="13.5">
      <c r="A23" s="66" t="s">
        <v>395</v>
      </c>
      <c r="B23" s="65"/>
    </row>
    <row r="24" spans="1:2" ht="13.5">
      <c r="A24" s="66" t="s">
        <v>396</v>
      </c>
      <c r="B24" s="65"/>
    </row>
    <row r="25" spans="1:2" ht="13.5">
      <c r="A25" s="64" t="s">
        <v>397</v>
      </c>
      <c r="B25" s="65"/>
    </row>
    <row r="26" spans="1:2" ht="13.5">
      <c r="A26" s="66" t="s">
        <v>398</v>
      </c>
      <c r="B26" s="65"/>
    </row>
    <row r="27" spans="1:2" ht="13.5">
      <c r="A27" s="66" t="s">
        <v>399</v>
      </c>
      <c r="B27" s="65"/>
    </row>
    <row r="28" spans="1:2" ht="13.5">
      <c r="A28" s="66" t="s">
        <v>400</v>
      </c>
      <c r="B28" s="65"/>
    </row>
    <row r="29" spans="1:2" ht="13.5">
      <c r="A29" s="66" t="s">
        <v>401</v>
      </c>
      <c r="B29" s="65"/>
    </row>
    <row r="30" spans="1:2" ht="13.5">
      <c r="A30" s="66" t="s">
        <v>402</v>
      </c>
      <c r="B30" s="65"/>
    </row>
    <row r="31" spans="1:2" ht="13.5">
      <c r="A31" s="66" t="s">
        <v>403</v>
      </c>
      <c r="B31" s="65"/>
    </row>
    <row r="32" spans="1:2" ht="13.5">
      <c r="A32" s="66" t="s">
        <v>404</v>
      </c>
      <c r="B32" s="65"/>
    </row>
    <row r="33" spans="1:2" ht="13.5">
      <c r="A33" s="66" t="s">
        <v>399</v>
      </c>
      <c r="B33" s="65"/>
    </row>
    <row r="34" spans="1:2" ht="13.5">
      <c r="A34" s="66" t="s">
        <v>405</v>
      </c>
      <c r="B34" s="65"/>
    </row>
    <row r="35" spans="1:2" ht="13.5">
      <c r="A35" s="66" t="s">
        <v>399</v>
      </c>
      <c r="B35" s="65"/>
    </row>
    <row r="36" spans="1:2" ht="13.5">
      <c r="A36" s="66" t="s">
        <v>406</v>
      </c>
      <c r="B36" s="65"/>
    </row>
    <row r="37" spans="1:2" ht="13.5">
      <c r="A37" s="66" t="s">
        <v>399</v>
      </c>
      <c r="B37" s="65"/>
    </row>
    <row r="38" spans="1:2" ht="13.5">
      <c r="A38" s="66" t="s">
        <v>407</v>
      </c>
      <c r="B38" s="65"/>
    </row>
    <row r="39" spans="1:2" ht="13.5">
      <c r="A39" s="66" t="s">
        <v>399</v>
      </c>
      <c r="B39" s="65"/>
    </row>
    <row r="40" spans="1:2" ht="13.5">
      <c r="A40" s="66" t="s">
        <v>408</v>
      </c>
      <c r="B40" s="65"/>
    </row>
    <row r="41" spans="1:2" ht="13.5">
      <c r="A41" s="66" t="s">
        <v>399</v>
      </c>
      <c r="B41" s="65"/>
    </row>
    <row r="42" spans="1:2" ht="13.5">
      <c r="A42" s="66" t="s">
        <v>409</v>
      </c>
      <c r="B42" s="65"/>
    </row>
    <row r="43" spans="1:2" ht="13.5">
      <c r="A43" s="66" t="s">
        <v>399</v>
      </c>
      <c r="B43" s="65"/>
    </row>
    <row r="44" spans="1:2" ht="13.5">
      <c r="A44" s="66" t="s">
        <v>410</v>
      </c>
      <c r="B44" s="65"/>
    </row>
    <row r="45" spans="1:2" ht="13.5">
      <c r="A45" s="66" t="s">
        <v>399</v>
      </c>
      <c r="B45" s="65"/>
    </row>
    <row r="46" spans="1:2" ht="13.5">
      <c r="A46" s="66" t="s">
        <v>411</v>
      </c>
      <c r="B46" s="65"/>
    </row>
    <row r="47" spans="1:2" ht="13.5">
      <c r="A47" s="66" t="s">
        <v>412</v>
      </c>
      <c r="B47" s="65"/>
    </row>
    <row r="48" spans="1:2" ht="13.5">
      <c r="A48" s="66" t="s">
        <v>413</v>
      </c>
      <c r="B48" s="65"/>
    </row>
    <row r="49" spans="1:2" ht="13.5">
      <c r="A49" s="66" t="s">
        <v>412</v>
      </c>
      <c r="B49" s="65"/>
    </row>
    <row r="50" spans="1:2" ht="13.5">
      <c r="A50" s="66" t="s">
        <v>414</v>
      </c>
      <c r="B50" s="65"/>
    </row>
    <row r="51" spans="1:2" ht="13.5">
      <c r="A51" s="66" t="s">
        <v>412</v>
      </c>
      <c r="B51" s="65"/>
    </row>
    <row r="52" spans="1:2" ht="13.5">
      <c r="A52" s="66" t="s">
        <v>415</v>
      </c>
      <c r="B52" s="65"/>
    </row>
    <row r="53" spans="1:2" ht="13.5">
      <c r="A53" s="66" t="s">
        <v>412</v>
      </c>
      <c r="B53" s="65"/>
    </row>
    <row r="54" spans="1:2" ht="13.5">
      <c r="A54" s="66" t="s">
        <v>416</v>
      </c>
      <c r="B54" s="65"/>
    </row>
    <row r="55" spans="1:2" ht="13.5">
      <c r="A55" s="66" t="s">
        <v>412</v>
      </c>
      <c r="B55" s="65"/>
    </row>
    <row r="56" spans="1:2" ht="13.5">
      <c r="A56" s="66" t="s">
        <v>417</v>
      </c>
      <c r="B56" s="65"/>
    </row>
    <row r="57" spans="1:2" ht="13.5">
      <c r="A57" s="66" t="s">
        <v>412</v>
      </c>
      <c r="B57" s="65"/>
    </row>
    <row r="58" spans="1:2" ht="13.5">
      <c r="A58" s="66" t="s">
        <v>418</v>
      </c>
      <c r="B58" s="65"/>
    </row>
    <row r="59" spans="1:2" ht="13.5">
      <c r="A59" s="66" t="s">
        <v>412</v>
      </c>
      <c r="B59" s="65"/>
    </row>
    <row r="60" spans="1:2" ht="13.5">
      <c r="A60" s="66" t="s">
        <v>419</v>
      </c>
      <c r="B60" s="65"/>
    </row>
    <row r="61" spans="1:2" ht="13.5">
      <c r="A61" s="66" t="s">
        <v>399</v>
      </c>
      <c r="B61" s="65"/>
    </row>
    <row r="62" spans="1:2" ht="13.5">
      <c r="A62" s="66" t="s">
        <v>420</v>
      </c>
      <c r="B62" s="65"/>
    </row>
    <row r="63" spans="1:2" ht="13.5">
      <c r="A63" s="68" t="s">
        <v>421</v>
      </c>
      <c r="B63" s="68"/>
    </row>
    <row r="64" spans="1:2" ht="45.75" customHeight="1">
      <c r="A64" s="277" t="s">
        <v>422</v>
      </c>
      <c r="B64" s="277"/>
    </row>
  </sheetData>
  <sheetProtection/>
  <mergeCells count="2">
    <mergeCell ref="A2:B2"/>
    <mergeCell ref="A64:B6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7">
      <selection activeCell="A3" sqref="A3"/>
    </sheetView>
  </sheetViews>
  <sheetFormatPr defaultColWidth="9.140625" defaultRowHeight="15"/>
  <cols>
    <col min="1" max="1" width="20.421875" style="0" customWidth="1"/>
    <col min="2" max="2" width="14.140625" style="0" customWidth="1"/>
    <col min="3" max="3" width="15.28125" style="0" customWidth="1"/>
    <col min="4" max="4" width="17.421875" style="0" customWidth="1"/>
    <col min="5" max="5" width="19.57421875" style="0" customWidth="1"/>
  </cols>
  <sheetData>
    <row r="1" spans="1:5" ht="21" customHeight="1">
      <c r="A1" s="59" t="s">
        <v>432</v>
      </c>
      <c r="B1" s="59"/>
      <c r="C1" s="59"/>
      <c r="D1" s="59"/>
      <c r="E1" s="59"/>
    </row>
    <row r="2" spans="1:5" ht="25.5" customHeight="1">
      <c r="A2" s="276" t="s">
        <v>766</v>
      </c>
      <c r="B2" s="276"/>
      <c r="C2" s="276"/>
      <c r="D2" s="276"/>
      <c r="E2" s="276"/>
    </row>
    <row r="3" spans="1:5" ht="22.5" customHeight="1">
      <c r="A3" s="69"/>
      <c r="B3" s="69"/>
      <c r="C3" s="69"/>
      <c r="D3" s="69"/>
      <c r="E3" s="70" t="s">
        <v>424</v>
      </c>
    </row>
    <row r="4" spans="1:5" ht="27" customHeight="1">
      <c r="A4" s="71" t="s">
        <v>425</v>
      </c>
      <c r="B4" s="71" t="s">
        <v>426</v>
      </c>
      <c r="C4" s="71" t="s">
        <v>427</v>
      </c>
      <c r="D4" s="71" t="s">
        <v>428</v>
      </c>
      <c r="E4" s="71" t="s">
        <v>429</v>
      </c>
    </row>
    <row r="5" spans="1:5" ht="27" customHeight="1">
      <c r="A5" s="72" t="s">
        <v>430</v>
      </c>
      <c r="B5" s="72"/>
      <c r="C5" s="73"/>
      <c r="D5" s="73"/>
      <c r="E5" s="73"/>
    </row>
    <row r="6" spans="1:5" ht="27" customHeight="1">
      <c r="A6" s="72" t="s">
        <v>430</v>
      </c>
      <c r="B6" s="72"/>
      <c r="C6" s="73"/>
      <c r="D6" s="73"/>
      <c r="E6" s="73"/>
    </row>
    <row r="7" spans="1:5" ht="27" customHeight="1">
      <c r="A7" s="72" t="s">
        <v>430</v>
      </c>
      <c r="B7" s="72"/>
      <c r="C7" s="73"/>
      <c r="D7" s="73"/>
      <c r="E7" s="73"/>
    </row>
    <row r="8" spans="1:5" ht="27" customHeight="1">
      <c r="A8" s="72" t="s">
        <v>430</v>
      </c>
      <c r="B8" s="72"/>
      <c r="C8" s="73"/>
      <c r="D8" s="73"/>
      <c r="E8" s="73"/>
    </row>
    <row r="9" spans="1:5" ht="27" customHeight="1">
      <c r="A9" s="72" t="s">
        <v>430</v>
      </c>
      <c r="B9" s="72"/>
      <c r="C9" s="73"/>
      <c r="D9" s="73"/>
      <c r="E9" s="73"/>
    </row>
    <row r="10" spans="1:5" ht="27" customHeight="1">
      <c r="A10" s="72" t="s">
        <v>430</v>
      </c>
      <c r="B10" s="72"/>
      <c r="C10" s="73"/>
      <c r="D10" s="73"/>
      <c r="E10" s="73"/>
    </row>
    <row r="11" spans="1:5" ht="27" customHeight="1">
      <c r="A11" s="72" t="s">
        <v>430</v>
      </c>
      <c r="B11" s="72"/>
      <c r="C11" s="73"/>
      <c r="D11" s="73"/>
      <c r="E11" s="73"/>
    </row>
    <row r="12" spans="1:5" ht="27" customHeight="1">
      <c r="A12" s="72" t="s">
        <v>430</v>
      </c>
      <c r="B12" s="72"/>
      <c r="C12" s="73"/>
      <c r="D12" s="73"/>
      <c r="E12" s="73"/>
    </row>
    <row r="13" spans="1:5" ht="27" customHeight="1">
      <c r="A13" s="72" t="s">
        <v>430</v>
      </c>
      <c r="B13" s="72"/>
      <c r="C13" s="73"/>
      <c r="D13" s="73"/>
      <c r="E13" s="73"/>
    </row>
    <row r="14" spans="1:5" ht="27" customHeight="1">
      <c r="A14" s="72" t="s">
        <v>430</v>
      </c>
      <c r="B14" s="72"/>
      <c r="C14" s="73"/>
      <c r="D14" s="73"/>
      <c r="E14" s="73"/>
    </row>
    <row r="15" spans="1:5" ht="27" customHeight="1">
      <c r="A15" s="72" t="s">
        <v>431</v>
      </c>
      <c r="B15" s="72"/>
      <c r="C15" s="73"/>
      <c r="D15" s="73"/>
      <c r="E15" s="73"/>
    </row>
    <row r="16" spans="1:5" ht="27" customHeight="1">
      <c r="A16" s="71" t="s">
        <v>319</v>
      </c>
      <c r="B16" s="71"/>
      <c r="C16" s="74"/>
      <c r="D16" s="74"/>
      <c r="E16" s="74"/>
    </row>
    <row r="17" spans="1:5" s="1" customFormat="1" ht="45.75" customHeight="1">
      <c r="A17" s="277" t="s">
        <v>422</v>
      </c>
      <c r="B17" s="277"/>
      <c r="C17" s="277"/>
      <c r="D17" s="277"/>
      <c r="E17" s="277"/>
    </row>
  </sheetData>
  <sheetProtection/>
  <mergeCells count="2">
    <mergeCell ref="A2:E2"/>
    <mergeCell ref="A17:E1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王双婷</dc:creator>
  <cp:keywords/>
  <dc:description/>
  <cp:lastModifiedBy>微软用户</cp:lastModifiedBy>
  <cp:lastPrinted>2021-03-08T01:12:39Z</cp:lastPrinted>
  <dcterms:created xsi:type="dcterms:W3CDTF">2020-01-16T07:05:00Z</dcterms:created>
  <dcterms:modified xsi:type="dcterms:W3CDTF">2021-03-08T01:12:45Z</dcterms:modified>
  <cp:category/>
  <cp:version/>
  <cp:contentType/>
  <cp:contentStatus/>
</cp:coreProperties>
</file>