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251" windowWidth="13950" windowHeight="9735" tabRatio="1000" activeTab="2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  <sheet name="Sheet5" sheetId="28" r:id="rId28"/>
  </sheets>
  <definedNames>
    <definedName name="_xlnm.Print_Area" localSheetId="0">'封面'!$A$1</definedName>
  </definedNames>
  <calcPr fullCalcOnLoad="1" fullPrecision="0"/>
</workbook>
</file>

<file path=xl/sharedStrings.xml><?xml version="1.0" encoding="utf-8"?>
<sst xmlns="http://schemas.openxmlformats.org/spreadsheetml/2006/main" count="1642" uniqueCount="1050">
  <si>
    <t>1、</t>
  </si>
  <si>
    <t>单位：万元</t>
  </si>
  <si>
    <t>收入合计</t>
  </si>
  <si>
    <t>一、一般公共服务支出</t>
  </si>
  <si>
    <t>支出小计</t>
  </si>
  <si>
    <t>支出合计</t>
  </si>
  <si>
    <t>项目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</si>
  <si>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</si>
  <si>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</si>
  <si>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</si>
  <si>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</si>
  <si>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</si>
  <si>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</si>
  <si>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</si>
  <si>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</si>
  <si>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</si>
  <si>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</si>
  <si>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</si>
  <si>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</si>
  <si>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</si>
  <si>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</si>
  <si>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</si>
  <si>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</si>
  <si>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</si>
  <si>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</si>
  <si>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</si>
  <si>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</si>
  <si>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</si>
  <si>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</si>
  <si>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</si>
  <si>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</si>
  <si>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</si>
  <si>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</si>
  <si>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</si>
  <si>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</si>
  <si>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</si>
  <si>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</si>
  <si>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</si>
  <si>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</si>
  <si>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</si>
  <si>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</si>
  <si>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</si>
  <si>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小计</t>
  </si>
  <si>
    <t>××地区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</si>
  <si>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</si>
  <si>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</si>
  <si>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本年收入小计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</si>
  <si>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</si>
  <si>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</si>
  <si>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</si>
  <si>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</si>
  <si>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</si>
  <si>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</si>
  <si>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</si>
  <si>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</si>
  <si>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</si>
  <si>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</si>
  <si>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</si>
  <si>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</si>
  <si>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</si>
  <si>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</si>
  <si>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</si>
  <si>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</si>
  <si>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</si>
  <si>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</si>
  <si>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 xml:space="preserve">    国有资本经营预算转移支付支出</t>
  </si>
  <si>
    <t xml:space="preserve">    调出资金</t>
  </si>
  <si>
    <t>本年支出合计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</si>
  <si>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</si>
  <si>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</si>
  <si>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</si>
  <si>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</si>
  <si>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</si>
  <si>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(二) 新型农村合作医疗基金收入</t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</si>
  <si>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</si>
  <si>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</si>
  <si>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</si>
  <si>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</si>
  <si>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</si>
  <si>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</si>
  <si>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</si>
  <si>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</si>
  <si>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</si>
  <si>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</si>
  <si>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</si>
  <si>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</si>
  <si>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</si>
  <si>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</si>
  <si>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</si>
  <si>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</si>
  <si>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</si>
  <si>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</si>
  <si>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</si>
  <si>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</si>
  <si>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(一) 城乡居民基本医疗保险基金收入</t>
  </si>
  <si>
    <t xml:space="preserve"> (三) 城镇居民基本医疗保险基金收入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</si>
  <si>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</si>
  <si>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</si>
  <si>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</si>
  <si>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</si>
  <si>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</si>
  <si>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</si>
  <si>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</si>
  <si>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</si>
  <si>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</si>
  <si>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</si>
  <si>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</si>
  <si>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</si>
  <si>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</si>
  <si>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</si>
  <si>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</si>
  <si>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</si>
  <si>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</si>
  <si>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</si>
  <si>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</si>
  <si>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</si>
  <si>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</si>
  <si>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</si>
  <si>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</si>
  <si>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十六、国土海洋气象等支出</t>
  </si>
  <si>
    <t>十七、住房保障支出</t>
  </si>
  <si>
    <t>十八、粮油物资储备支出</t>
  </si>
  <si>
    <t>调整预算数</t>
  </si>
  <si>
    <t>决算数</t>
  </si>
  <si>
    <t>决算数为预算数的%</t>
  </si>
  <si>
    <t>决算数为上年决算数的%</t>
  </si>
  <si>
    <t>预算数</t>
  </si>
  <si>
    <t>项  目</t>
  </si>
  <si>
    <t>………</t>
  </si>
  <si>
    <t>一、返还性支出</t>
  </si>
  <si>
    <t>4.其他税收返还支出</t>
  </si>
  <si>
    <t>3.老少边穷转移支付支出</t>
  </si>
  <si>
    <t>11.农村综合改革等转移支付支出</t>
  </si>
  <si>
    <t>18.其他支出</t>
  </si>
  <si>
    <t>19.债务付息支出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</si>
  <si>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</si>
  <si>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</si>
  <si>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</si>
  <si>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</si>
  <si>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</si>
  <si>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</si>
  <si>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</si>
  <si>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</si>
  <si>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</si>
  <si>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</si>
  <si>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</si>
  <si>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</si>
  <si>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</si>
  <si>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</si>
  <si>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</si>
  <si>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</si>
  <si>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</si>
  <si>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</si>
  <si>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</si>
  <si>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</si>
  <si>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</si>
  <si>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企业</t>
  </si>
  <si>
    <t>决算数为预算数的％</t>
  </si>
  <si>
    <t>决算数为上年决算数的％</t>
  </si>
  <si>
    <r>
      <t xml:space="preserve">  </t>
    </r>
    <r>
      <rPr>
        <sz val="11"/>
        <color indexed="8"/>
        <rFont val="宋体"/>
        <family val="0"/>
      </rPr>
      <t>其中：保险费收入</t>
    </r>
  </si>
  <si>
    <r>
      <t xml:space="preserve">             </t>
    </r>
    <r>
      <rPr>
        <sz val="11"/>
        <color indexed="8"/>
        <rFont val="宋体"/>
        <family val="0"/>
      </rPr>
      <t>财政补贴收入</t>
    </r>
  </si>
  <si>
    <r>
      <t xml:space="preserve">             </t>
    </r>
    <r>
      <rPr>
        <sz val="11"/>
        <color indexed="8"/>
        <rFont val="宋体"/>
        <family val="0"/>
      </rPr>
      <t>利息收入</t>
    </r>
  </si>
  <si>
    <t xml:space="preserve">           其他收入</t>
  </si>
  <si>
    <t xml:space="preserve">           动用上年结余收入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</si>
  <si>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</si>
  <si>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</si>
  <si>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</si>
  <si>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 xml:space="preserve">        其中：新型农村合作医疗基金医疗待遇支出</t>
  </si>
  <si>
    <t xml:space="preserve">              其他新型农村合作医疗基金支出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</si>
  <si>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</si>
  <si>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</si>
  <si>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</si>
  <si>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</si>
  <si>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调整后    预算数</t>
  </si>
  <si>
    <t>完成调整 后预算%</t>
  </si>
  <si>
    <t>比增%</t>
  </si>
  <si>
    <t>一、一般公共预算收入</t>
  </si>
  <si>
    <t>1、税收收入</t>
  </si>
  <si>
    <r>
      <t xml:space="preserve">       </t>
    </r>
    <r>
      <rPr>
        <sz val="12"/>
        <rFont val="Calibri"/>
        <family val="0"/>
      </rPr>
      <t>增值税</t>
    </r>
  </si>
  <si>
    <r>
      <t xml:space="preserve">       </t>
    </r>
    <r>
      <rPr>
        <sz val="12"/>
        <rFont val="Calibri"/>
        <family val="0"/>
      </rPr>
      <t>企业所得税</t>
    </r>
  </si>
  <si>
    <r>
      <t xml:space="preserve">       </t>
    </r>
    <r>
      <rPr>
        <sz val="12"/>
        <rFont val="Calibri"/>
        <family val="0"/>
      </rPr>
      <t>个人所得税</t>
    </r>
  </si>
  <si>
    <r>
      <t xml:space="preserve">       </t>
    </r>
    <r>
      <rPr>
        <sz val="12"/>
        <rFont val="Calibri"/>
        <family val="0"/>
      </rPr>
      <t>资源税</t>
    </r>
  </si>
  <si>
    <r>
      <t xml:space="preserve">       </t>
    </r>
    <r>
      <rPr>
        <sz val="12"/>
        <rFont val="Calibri"/>
        <family val="0"/>
      </rPr>
      <t>城市维护建设税</t>
    </r>
  </si>
  <si>
    <r>
      <t xml:space="preserve">       </t>
    </r>
    <r>
      <rPr>
        <sz val="12"/>
        <rFont val="Calibri"/>
        <family val="0"/>
      </rPr>
      <t>房产税</t>
    </r>
  </si>
  <si>
    <r>
      <t xml:space="preserve">       </t>
    </r>
    <r>
      <rPr>
        <sz val="12"/>
        <rFont val="Calibri"/>
        <family val="0"/>
      </rPr>
      <t>印花税</t>
    </r>
  </si>
  <si>
    <r>
      <t xml:space="preserve">       </t>
    </r>
    <r>
      <rPr>
        <sz val="12"/>
        <rFont val="Calibri"/>
        <family val="0"/>
      </rPr>
      <t>城镇土地使用税</t>
    </r>
  </si>
  <si>
    <r>
      <t xml:space="preserve">       </t>
    </r>
    <r>
      <rPr>
        <sz val="12"/>
        <rFont val="Calibri"/>
        <family val="0"/>
      </rPr>
      <t>土地增值税</t>
    </r>
  </si>
  <si>
    <r>
      <t xml:space="preserve">       </t>
    </r>
    <r>
      <rPr>
        <sz val="12"/>
        <rFont val="Calibri"/>
        <family val="0"/>
      </rPr>
      <t>车船税</t>
    </r>
  </si>
  <si>
    <r>
      <t xml:space="preserve">       </t>
    </r>
    <r>
      <rPr>
        <sz val="12"/>
        <rFont val="Calibri"/>
        <family val="0"/>
      </rPr>
      <t>耕地占用税</t>
    </r>
  </si>
  <si>
    <r>
      <t xml:space="preserve">       </t>
    </r>
    <r>
      <rPr>
        <sz val="12"/>
        <rFont val="Calibri"/>
        <family val="0"/>
      </rPr>
      <t>契税</t>
    </r>
  </si>
  <si>
    <t>2、非税收入</t>
  </si>
  <si>
    <r>
      <t xml:space="preserve">       </t>
    </r>
    <r>
      <rPr>
        <sz val="12"/>
        <rFont val="Calibri"/>
        <family val="0"/>
      </rPr>
      <t>专项收入</t>
    </r>
  </si>
  <si>
    <r>
      <t xml:space="preserve">       </t>
    </r>
    <r>
      <rPr>
        <sz val="12"/>
        <rFont val="Calibri"/>
        <family val="0"/>
      </rPr>
      <t>行政事业性收费收入</t>
    </r>
  </si>
  <si>
    <r>
      <t xml:space="preserve">       </t>
    </r>
    <r>
      <rPr>
        <sz val="12"/>
        <rFont val="Calibri"/>
        <family val="0"/>
      </rPr>
      <t>罚没收入</t>
    </r>
  </si>
  <si>
    <r>
      <t xml:space="preserve">       </t>
    </r>
    <r>
      <rPr>
        <sz val="12"/>
        <rFont val="Calibri"/>
        <family val="0"/>
      </rPr>
      <t>其他收入</t>
    </r>
  </si>
  <si>
    <t>3、退税（成品油价改划出）</t>
  </si>
  <si>
    <t>3、营业税</t>
  </si>
  <si>
    <t>1、国税局</t>
  </si>
  <si>
    <t>3、财政局</t>
  </si>
  <si>
    <t>4、退税（成品油价改划出）</t>
  </si>
  <si>
    <t xml:space="preserve">   一般公共预算收入中税性比重%</t>
  </si>
  <si>
    <t>单位：万元</t>
  </si>
  <si>
    <t>2016年   收入</t>
  </si>
  <si>
    <t>2017年收入</t>
  </si>
  <si>
    <r>
      <t xml:space="preserve">       </t>
    </r>
    <r>
      <rPr>
        <sz val="12"/>
        <rFont val="Calibri"/>
        <family val="0"/>
      </rPr>
      <t>营业税</t>
    </r>
  </si>
  <si>
    <t>1、增值税</t>
  </si>
  <si>
    <t>2、消费税</t>
  </si>
  <si>
    <t>4、企业所得税60%</t>
  </si>
  <si>
    <t>5、个人所得税60%</t>
  </si>
  <si>
    <t>2、地税局</t>
  </si>
  <si>
    <t>注：2016年5月1日起，全面推开营改增试点，中央地方各分享增值税的50%。</t>
  </si>
  <si>
    <t>附表1：</t>
  </si>
  <si>
    <r>
      <t>附表1：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年度一般公共预算收入决算表</t>
    </r>
  </si>
  <si>
    <t>2017年度政府决算收支表目录</t>
  </si>
  <si>
    <t>附件：</t>
  </si>
  <si>
    <t>支出科目</t>
  </si>
  <si>
    <r>
      <t>201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 xml:space="preserve">年支出 </t>
    </r>
  </si>
  <si>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 xml:space="preserve">年支出 </t>
    </r>
  </si>
  <si>
    <t>备注</t>
  </si>
  <si>
    <t>总支出</t>
  </si>
  <si>
    <t>其中:本级</t>
  </si>
  <si>
    <t>实绩</t>
  </si>
  <si>
    <t>比增%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</si>
  <si>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</si>
  <si>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</si>
  <si>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</si>
  <si>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</si>
  <si>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</si>
  <si>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</si>
  <si>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</si>
  <si>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</si>
  <si>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</si>
  <si>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</si>
  <si>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</si>
  <si>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政府办公厅(室)及相关机构事务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</si>
  <si>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</si>
  <si>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</si>
  <si>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</si>
  <si>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</si>
  <si>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</si>
  <si>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</si>
  <si>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</si>
  <si>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</si>
  <si>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</si>
  <si>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</si>
  <si>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</si>
  <si>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r>
      <t xml:space="preserve"> </t>
    </r>
    <r>
      <rPr>
        <sz val="12"/>
        <color indexed="8"/>
        <rFont val="宋体"/>
        <family val="0"/>
      </rPr>
      <t xml:space="preserve">   其他统计信息事务支出</t>
    </r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</si>
  <si>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</si>
  <si>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</si>
  <si>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</si>
  <si>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</si>
  <si>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</si>
  <si>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</si>
  <si>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</si>
  <si>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代扣代收代征税款手续费</t>
  </si>
  <si>
    <t xml:space="preserve">    协税护税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</si>
  <si>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</si>
  <si>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</si>
  <si>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</si>
  <si>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</si>
  <si>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</si>
  <si>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</si>
  <si>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公务员考核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</si>
  <si>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</si>
  <si>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</si>
  <si>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</si>
  <si>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</si>
  <si>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商贸事务</t>
  </si>
  <si>
    <t xml:space="preserve">    其他商贸事务支出</t>
  </si>
  <si>
    <t xml:space="preserve">  工商行政管理事务</t>
  </si>
  <si>
    <t xml:space="preserve">  质量技术监督与检验检疫事务</t>
  </si>
  <si>
    <t xml:space="preserve">    一般行政管理事务</t>
  </si>
  <si>
    <t xml:space="preserve">    质量技术监督行政执法及业务管理</t>
  </si>
  <si>
    <t xml:space="preserve">    认证认可监督管理</t>
  </si>
  <si>
    <t xml:space="preserve">    质量技术监督技术支持</t>
  </si>
  <si>
    <t xml:space="preserve">    其他质量技术监督与检验检疫事务支出</t>
  </si>
  <si>
    <t xml:space="preserve">  民族事务</t>
  </si>
  <si>
    <t xml:space="preserve">  港澳台侨事务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</si>
  <si>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</si>
  <si>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</si>
  <si>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</si>
  <si>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</si>
  <si>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</si>
  <si>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</si>
  <si>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</si>
  <si>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</si>
  <si>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</si>
  <si>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</si>
  <si>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</si>
  <si>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</si>
  <si>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</si>
  <si>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</si>
  <si>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</si>
  <si>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</si>
  <si>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</si>
  <si>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</si>
  <si>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</si>
  <si>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二、国防支出</t>
  </si>
  <si>
    <t>三、公共安全支出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</si>
  <si>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</si>
  <si>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</si>
  <si>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</si>
  <si>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</si>
  <si>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</si>
  <si>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</si>
  <si>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</si>
  <si>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出入境管理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</si>
  <si>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</si>
  <si>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</si>
  <si>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</si>
  <si>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</si>
  <si>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</si>
  <si>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</si>
  <si>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</si>
  <si>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</si>
  <si>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  控告申诉</t>
  </si>
  <si>
    <t xml:space="preserve">    其他检察支出</t>
  </si>
  <si>
    <t xml:space="preserve">  法院</t>
  </si>
  <si>
    <r>
      <t xml:space="preserve"> </t>
    </r>
    <r>
      <rPr>
        <sz val="12"/>
        <color indexed="8"/>
        <rFont val="宋体"/>
        <family val="0"/>
      </rPr>
      <t xml:space="preserve">   案件审判</t>
    </r>
  </si>
  <si>
    <r>
      <t xml:space="preserve"> </t>
    </r>
    <r>
      <rPr>
        <sz val="12"/>
        <color indexed="8"/>
        <rFont val="宋体"/>
        <family val="0"/>
      </rPr>
      <t xml:space="preserve">   “两庭”建设</t>
    </r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</si>
  <si>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</si>
  <si>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</si>
  <si>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</si>
  <si>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</si>
  <si>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</si>
  <si>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</si>
  <si>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</si>
  <si>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其他公共安全支出(款)</t>
  </si>
  <si>
    <t xml:space="preserve">    其他公共安全支出(项)</t>
  </si>
  <si>
    <t>四、教育支出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</si>
  <si>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</si>
  <si>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</si>
  <si>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</si>
  <si>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</si>
  <si>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</si>
  <si>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</si>
  <si>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</si>
  <si>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</si>
  <si>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</si>
  <si>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</si>
  <si>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</si>
  <si>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</si>
  <si>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</si>
  <si>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</si>
  <si>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</si>
  <si>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</si>
  <si>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</si>
  <si>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</si>
  <si>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</si>
  <si>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</si>
  <si>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</si>
  <si>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</si>
  <si>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</si>
  <si>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</si>
  <si>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</si>
  <si>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</si>
  <si>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</si>
  <si>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</si>
  <si>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r>
      <t xml:space="preserve"> </t>
    </r>
    <r>
      <rPr>
        <sz val="12"/>
        <color indexed="8"/>
        <rFont val="宋体"/>
        <family val="0"/>
      </rPr>
      <t xml:space="preserve">   其他科学技术管理事务支出</t>
    </r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</si>
  <si>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</si>
  <si>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</si>
  <si>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</si>
  <si>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</si>
  <si>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</si>
  <si>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</si>
  <si>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</si>
  <si>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</si>
  <si>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</si>
  <si>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</si>
  <si>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</si>
  <si>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</si>
  <si>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</si>
  <si>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</si>
  <si>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其他科学技术普及支出</t>
  </si>
  <si>
    <t xml:space="preserve">  科技重大项目</t>
  </si>
  <si>
    <t xml:space="preserve">    科技重大专项</t>
  </si>
  <si>
    <t xml:space="preserve">  其他科学技术支出(款)</t>
  </si>
  <si>
    <t xml:space="preserve">    科技奖励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</si>
  <si>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</si>
  <si>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</si>
  <si>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</si>
  <si>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</si>
  <si>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</si>
  <si>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</si>
  <si>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</si>
  <si>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</si>
  <si>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</si>
  <si>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</si>
  <si>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其他文化支出</t>
  </si>
  <si>
    <t xml:space="preserve">  文物</t>
  </si>
  <si>
    <t xml:space="preserve">    行政运行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</si>
  <si>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</si>
  <si>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</si>
  <si>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</si>
  <si>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</si>
  <si>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</si>
  <si>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</si>
  <si>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</si>
  <si>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</si>
  <si>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</si>
  <si>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</si>
  <si>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</si>
  <si>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新闻通讯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</si>
  <si>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</si>
  <si>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</si>
  <si>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</si>
  <si>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</si>
  <si>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</si>
  <si>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</si>
  <si>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</si>
  <si>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</si>
  <si>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</si>
  <si>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</si>
  <si>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</si>
  <si>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</si>
  <si>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</si>
  <si>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</si>
  <si>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</si>
  <si>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</si>
  <si>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</si>
  <si>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</si>
  <si>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</si>
  <si>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</si>
  <si>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</si>
  <si>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</si>
  <si>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财政对城乡居民基本养老保险基金的补助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</si>
  <si>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</si>
  <si>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</si>
  <si>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</si>
  <si>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</si>
  <si>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</si>
  <si>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</si>
  <si>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</si>
  <si>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</si>
  <si>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就业创业服务补贴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</si>
  <si>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</si>
  <si>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</si>
  <si>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</si>
  <si>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</si>
  <si>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</si>
  <si>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</si>
  <si>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</si>
  <si>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</si>
  <si>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</si>
  <si>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</si>
  <si>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</si>
  <si>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</si>
  <si>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r>
      <t xml:space="preserve"> </t>
    </r>
    <r>
      <rPr>
        <sz val="12"/>
        <color indexed="8"/>
        <rFont val="宋体"/>
        <family val="0"/>
      </rPr>
      <t xml:space="preserve">   老年福利</t>
    </r>
  </si>
  <si>
    <t xml:space="preserve">    殡葬</t>
  </si>
  <si>
    <t xml:space="preserve">    其他社会福利支出</t>
  </si>
  <si>
    <t xml:space="preserve">  残疾人事业</t>
  </si>
  <si>
    <t xml:space="preserve">    一般行政管理事务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</si>
  <si>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</si>
  <si>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</si>
  <si>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</si>
  <si>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</si>
  <si>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</si>
  <si>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</si>
  <si>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</si>
  <si>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</si>
  <si>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</si>
  <si>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</si>
  <si>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r>
      <t xml:space="preserve"> </t>
    </r>
    <r>
      <rPr>
        <sz val="12"/>
        <color indexed="8"/>
        <rFont val="宋体"/>
        <family val="0"/>
      </rPr>
      <t xml:space="preserve">   其他红十字事业支出</t>
    </r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</si>
  <si>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</si>
  <si>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</si>
  <si>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</si>
  <si>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</si>
  <si>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</si>
  <si>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</si>
  <si>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</si>
  <si>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农村五保供养支出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</si>
  <si>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</si>
  <si>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</si>
  <si>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</si>
  <si>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</si>
  <si>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</si>
  <si>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</si>
  <si>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</si>
  <si>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</si>
  <si>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</si>
  <si>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</si>
  <si>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</si>
  <si>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</si>
  <si>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</si>
  <si>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</si>
  <si>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</si>
  <si>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</si>
  <si>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</si>
  <si>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</si>
  <si>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</si>
  <si>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</si>
  <si>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</si>
  <si>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</si>
  <si>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</si>
  <si>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</si>
  <si>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</si>
  <si>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</si>
  <si>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</si>
  <si>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</si>
  <si>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</si>
  <si>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</si>
  <si>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</si>
  <si>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</si>
  <si>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</si>
  <si>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</si>
  <si>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</si>
  <si>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</si>
  <si>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</si>
  <si>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</si>
  <si>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</si>
  <si>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r>
      <t xml:space="preserve"> </t>
    </r>
    <r>
      <rPr>
        <sz val="12"/>
        <color indexed="8"/>
        <rFont val="宋体"/>
        <family val="0"/>
      </rPr>
      <t xml:space="preserve">   药品事务</t>
    </r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</si>
  <si>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</si>
  <si>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</si>
  <si>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</si>
  <si>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</si>
  <si>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</si>
  <si>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</si>
  <si>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  环境保护宣传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</si>
  <si>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</si>
  <si>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</si>
  <si>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</si>
  <si>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</si>
  <si>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</si>
  <si>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</si>
  <si>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</si>
  <si>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</si>
  <si>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</si>
  <si>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</si>
  <si>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</si>
  <si>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</si>
  <si>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</si>
  <si>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</si>
  <si>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可再生能源(款)</t>
  </si>
  <si>
    <t xml:space="preserve">    可再生能源(项)</t>
  </si>
  <si>
    <t xml:space="preserve">  其他节能环保支出（款）</t>
  </si>
  <si>
    <r>
      <t xml:space="preserve"> </t>
    </r>
    <r>
      <rPr>
        <sz val="12"/>
        <color indexed="8"/>
        <rFont val="宋体"/>
        <family val="0"/>
      </rPr>
      <t xml:space="preserve">   其他节能环保支出（款）</t>
    </r>
  </si>
  <si>
    <t>十、城乡社区支出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</si>
  <si>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</si>
  <si>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</si>
  <si>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</si>
  <si>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</si>
  <si>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</si>
  <si>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</si>
  <si>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</si>
  <si>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</si>
  <si>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>新增债券</t>
  </si>
  <si>
    <t xml:space="preserve">  城乡社区环境卫生(款)</t>
  </si>
  <si>
    <t xml:space="preserve">    城乡社区环境卫生(项)</t>
  </si>
  <si>
    <t xml:space="preserve">  其他城乡社区支出（款）</t>
  </si>
  <si>
    <t xml:space="preserve">    其他城乡社区支出（项）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</si>
  <si>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</si>
  <si>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</si>
  <si>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</si>
  <si>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</si>
  <si>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</si>
  <si>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</si>
  <si>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</si>
  <si>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</si>
  <si>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</si>
  <si>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r>
      <t xml:space="preserve"> </t>
    </r>
    <r>
      <rPr>
        <sz val="12"/>
        <color indexed="8"/>
        <rFont val="宋体"/>
        <family val="0"/>
      </rPr>
      <t xml:space="preserve">   稳定农民收入补贴</t>
    </r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</si>
  <si>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</si>
  <si>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</si>
  <si>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</si>
  <si>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</si>
  <si>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</si>
  <si>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</si>
  <si>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</si>
  <si>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</si>
  <si>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</si>
  <si>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</si>
  <si>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</si>
  <si>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</si>
  <si>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</si>
  <si>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</si>
  <si>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</si>
  <si>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</si>
  <si>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</si>
  <si>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动植物保护</t>
  </si>
  <si>
    <t xml:space="preserve">    林业执法与监督</t>
  </si>
  <si>
    <t xml:space="preserve">    林业检疫检测</t>
  </si>
  <si>
    <t xml:space="preserve">    林业产业化</t>
  </si>
  <si>
    <r>
      <t xml:space="preserve"> </t>
    </r>
    <r>
      <rPr>
        <sz val="12"/>
        <color indexed="8"/>
        <rFont val="宋体"/>
        <family val="0"/>
      </rPr>
      <t xml:space="preserve">   林业贷款贴息</t>
    </r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</si>
  <si>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</si>
  <si>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</si>
  <si>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</si>
  <si>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</si>
  <si>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</si>
  <si>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</si>
  <si>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</si>
  <si>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</si>
  <si>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</si>
  <si>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r>
      <t xml:space="preserve"> </t>
    </r>
    <r>
      <rPr>
        <sz val="12"/>
        <color indexed="8"/>
        <rFont val="宋体"/>
        <family val="0"/>
      </rPr>
      <t xml:space="preserve">   水质监测</t>
    </r>
  </si>
  <si>
    <t xml:space="preserve">    防汛</t>
  </si>
  <si>
    <t xml:space="preserve">    农田水利</t>
  </si>
  <si>
    <t xml:space="preserve">    江河湖库水系综合整治</t>
  </si>
  <si>
    <t xml:space="preserve">    大中型水库移民后期扶持专项支出</t>
  </si>
  <si>
    <t xml:space="preserve">    水资源费安排的支出</t>
  </si>
  <si>
    <r>
      <t xml:space="preserve"> </t>
    </r>
    <r>
      <rPr>
        <sz val="12"/>
        <color indexed="8"/>
        <rFont val="宋体"/>
        <family val="0"/>
      </rPr>
      <t xml:space="preserve">   水利安全监督</t>
    </r>
  </si>
  <si>
    <t xml:space="preserve">    农村人畜饮水</t>
  </si>
  <si>
    <t xml:space="preserve">    其他水利支出</t>
  </si>
  <si>
    <t>新增债券同比净减少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</si>
  <si>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</si>
  <si>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</si>
  <si>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</si>
  <si>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</si>
  <si>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</si>
  <si>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</si>
  <si>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</si>
  <si>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</si>
  <si>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r>
      <t xml:space="preserve"> </t>
    </r>
    <r>
      <rPr>
        <sz val="12"/>
        <color indexed="8"/>
        <rFont val="宋体"/>
        <family val="0"/>
      </rPr>
      <t xml:space="preserve">   产业化经营</t>
    </r>
  </si>
  <si>
    <t xml:space="preserve">  农村综合改革</t>
  </si>
  <si>
    <t xml:space="preserve">    对村级一事一议的补助</t>
  </si>
  <si>
    <t>列支渠道改变</t>
  </si>
  <si>
    <t xml:space="preserve">    对村民委员会和村党支部的补助</t>
  </si>
  <si>
    <r>
      <t xml:space="preserve"> </t>
    </r>
    <r>
      <rPr>
        <sz val="12"/>
        <color indexed="8"/>
        <rFont val="宋体"/>
        <family val="0"/>
      </rPr>
      <t xml:space="preserve">   对村集体经济组织的补助</t>
    </r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</si>
  <si>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</si>
  <si>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</si>
  <si>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</si>
  <si>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</si>
  <si>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r>
      <t xml:space="preserve"> </t>
    </r>
    <r>
      <rPr>
        <sz val="12"/>
        <color indexed="8"/>
        <rFont val="宋体"/>
        <family val="0"/>
      </rPr>
      <t xml:space="preserve">   创业担保贷款贴息</t>
    </r>
  </si>
  <si>
    <t xml:space="preserve">    小额担保贷款贴息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</si>
  <si>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</si>
  <si>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</si>
  <si>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</si>
  <si>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</si>
  <si>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</si>
  <si>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</si>
  <si>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</si>
  <si>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公路和运输安全</t>
  </si>
  <si>
    <t xml:space="preserve">    口岸建设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</si>
  <si>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</si>
  <si>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</si>
  <si>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</si>
  <si>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</si>
  <si>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</si>
  <si>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</si>
  <si>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</si>
  <si>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车辆购置税用于老旧汽车报废更新补贴支出</t>
  </si>
  <si>
    <t xml:space="preserve">    车辆购置税用于公路等基础设施建设支出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</si>
  <si>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</si>
  <si>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</si>
  <si>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</si>
  <si>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</si>
  <si>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十三、资源勘探信息等支出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</si>
  <si>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</si>
  <si>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</si>
  <si>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</si>
  <si>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</si>
  <si>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</si>
  <si>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</si>
  <si>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安全生产监管</t>
  </si>
  <si>
    <r>
      <t xml:space="preserve"> </t>
    </r>
    <r>
      <rPr>
        <sz val="12"/>
        <color indexed="8"/>
        <rFont val="宋体"/>
        <family val="0"/>
      </rPr>
      <t xml:space="preserve">   应急救援支出</t>
    </r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</si>
  <si>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</si>
  <si>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</si>
  <si>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</si>
  <si>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</si>
  <si>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</si>
  <si>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</si>
  <si>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</si>
  <si>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</si>
  <si>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</si>
  <si>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</si>
  <si>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</si>
  <si>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</si>
  <si>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</si>
  <si>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</si>
  <si>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其他商业服务业等支出（款）</t>
  </si>
  <si>
    <r>
      <t xml:space="preserve"> </t>
    </r>
    <r>
      <rPr>
        <sz val="12"/>
        <rFont val="宋体"/>
        <family val="0"/>
      </rPr>
      <t xml:space="preserve">   服务业基础设施建设</t>
    </r>
  </si>
  <si>
    <r>
      <t xml:space="preserve"> </t>
    </r>
    <r>
      <rPr>
        <sz val="12"/>
        <rFont val="宋体"/>
        <family val="0"/>
      </rPr>
      <t xml:space="preserve">   其他商业服务业等支出（项）</t>
    </r>
  </si>
  <si>
    <t>十五、金融支出</t>
  </si>
  <si>
    <t xml:space="preserve">  其他金融支出(款)</t>
  </si>
  <si>
    <t xml:space="preserve">    其他金融支出(项)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</si>
  <si>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</si>
  <si>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</si>
  <si>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</si>
  <si>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</si>
  <si>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</si>
  <si>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</si>
  <si>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</si>
  <si>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</si>
  <si>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其他国土资源事务支出</t>
  </si>
  <si>
    <t xml:space="preserve">  海洋管理事务</t>
  </si>
  <si>
    <r>
      <t xml:space="preserve"> </t>
    </r>
    <r>
      <rPr>
        <sz val="12"/>
        <color indexed="8"/>
        <rFont val="宋体"/>
        <family val="0"/>
      </rPr>
      <t xml:space="preserve">   海域使用管理</t>
    </r>
  </si>
  <si>
    <r>
      <t xml:space="preserve"> </t>
    </r>
    <r>
      <rPr>
        <sz val="12"/>
        <color indexed="8"/>
        <rFont val="宋体"/>
        <family val="0"/>
      </rPr>
      <t xml:space="preserve">   海洋环境保护与监测</t>
    </r>
  </si>
  <si>
    <r>
      <t xml:space="preserve"> </t>
    </r>
    <r>
      <rPr>
        <sz val="12"/>
        <color indexed="8"/>
        <rFont val="宋体"/>
        <family val="0"/>
      </rPr>
      <t xml:space="preserve">   海洋调查评价</t>
    </r>
  </si>
  <si>
    <t xml:space="preserve">    海岛和海域保护</t>
  </si>
  <si>
    <t xml:space="preserve">    其他海洋管理事务支出</t>
  </si>
  <si>
    <t xml:space="preserve">  地震事务</t>
  </si>
  <si>
    <t xml:space="preserve">    地震监测</t>
  </si>
  <si>
    <r>
      <t xml:space="preserve"> </t>
    </r>
    <r>
      <rPr>
        <sz val="12"/>
        <color indexed="8"/>
        <rFont val="宋体"/>
        <family val="0"/>
      </rPr>
      <t xml:space="preserve">   防震减灾基础管理</t>
    </r>
  </si>
  <si>
    <t xml:space="preserve">  气象事务</t>
  </si>
  <si>
    <t xml:space="preserve">    气象事业机构</t>
  </si>
  <si>
    <t xml:space="preserve">    气象服务</t>
  </si>
  <si>
    <t xml:space="preserve">    气象基础设施建设与维修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</si>
  <si>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</si>
  <si>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</si>
  <si>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</si>
  <si>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</si>
  <si>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</si>
  <si>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</si>
  <si>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</si>
  <si>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</si>
  <si>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</si>
  <si>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储备粮油差价补贴</t>
  </si>
  <si>
    <t xml:space="preserve">    储备粮(油)库建设</t>
  </si>
  <si>
    <t xml:space="preserve">    其他粮油储备支出</t>
  </si>
  <si>
    <t>十九、其他支出(类)</t>
  </si>
  <si>
    <t xml:space="preserve">  其他支出(款)</t>
  </si>
  <si>
    <t xml:space="preserve">    其他支出(项)</t>
  </si>
  <si>
    <t>二十、债务付息支出</t>
  </si>
  <si>
    <t xml:space="preserve">    地方政府一般债务付息支出</t>
  </si>
  <si>
    <t xml:space="preserve">      地方政府一般债券付息支出</t>
  </si>
  <si>
    <t>二十一、债务发行费用支出</t>
  </si>
  <si>
    <t xml:space="preserve">  地方政府一般债务发行费用支出</t>
  </si>
  <si>
    <t>一般公共预算支出</t>
  </si>
  <si>
    <r>
      <t>注：201</t>
    </r>
    <r>
      <rPr>
        <sz val="12"/>
        <rFont val="宋体"/>
        <family val="0"/>
      </rPr>
      <t>7</t>
    </r>
    <r>
      <rPr>
        <sz val="12"/>
        <rFont val="Calibri"/>
        <family val="0"/>
      </rPr>
      <t>年本级支出包括地方政府一般债券安排的支出。</t>
    </r>
  </si>
  <si>
    <t xml:space="preserve">  返还性收入</t>
  </si>
  <si>
    <t xml:space="preserve">  一般性转移支付收入</t>
  </si>
  <si>
    <t xml:space="preserve">  专项转移支付收入</t>
  </si>
  <si>
    <t xml:space="preserve">   中央财政收入</t>
  </si>
  <si>
    <t xml:space="preserve">   一般公共预算总收入</t>
  </si>
  <si>
    <t xml:space="preserve">   总收入中税性比重%</t>
  </si>
  <si>
    <t>二、上级补助收入</t>
  </si>
  <si>
    <t>三、上年结余</t>
  </si>
  <si>
    <t>四、调入资金</t>
  </si>
  <si>
    <t>五、地方政府一般债券转贷收入</t>
  </si>
  <si>
    <t>六、调入预算稳定调节基金</t>
  </si>
  <si>
    <t>收入合计</t>
  </si>
  <si>
    <t>附表2</t>
  </si>
  <si>
    <r>
      <t>201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年支出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</si>
  <si>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 xml:space="preserve">年支出 </t>
    </r>
  </si>
  <si>
    <t>总支出</t>
  </si>
  <si>
    <t>其中：本级</t>
  </si>
  <si>
    <t>其中:本级</t>
  </si>
  <si>
    <t>实绩</t>
  </si>
  <si>
    <t>比增%</t>
  </si>
  <si>
    <t>十五、金融支出</t>
  </si>
  <si>
    <t>十八、粮油物资储备支出</t>
  </si>
  <si>
    <t>十九、其他支出</t>
  </si>
  <si>
    <t>二十、债务付息支出</t>
  </si>
  <si>
    <t>二十一、债务发行费用支出</t>
  </si>
  <si>
    <t>一般公共预算支出合计</t>
  </si>
  <si>
    <t>上解上级支出</t>
  </si>
  <si>
    <t>调出资金</t>
  </si>
  <si>
    <t>地方政府一般债务还本支出</t>
  </si>
  <si>
    <t>安排预算稳定调节基金</t>
  </si>
  <si>
    <t>援助其他地区支出</t>
  </si>
  <si>
    <t>年终结余</t>
  </si>
  <si>
    <t>增设预算周转金</t>
  </si>
  <si>
    <t>支出合计</t>
  </si>
  <si>
    <t>十七、住房保障支出</t>
  </si>
  <si>
    <t>十六、国土海洋气象等支出</t>
  </si>
  <si>
    <t>2017年度一般公共预算支出决算表</t>
  </si>
  <si>
    <t>2017年度本级一般公共预算支出决算表</t>
  </si>
  <si>
    <r>
      <t>附表2：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年度一般公共预算支出决算表</t>
    </r>
  </si>
  <si>
    <t>2017年度本级一般公共预算支出决算功能分类明细表</t>
  </si>
  <si>
    <t>支出科目</t>
  </si>
  <si>
    <t>决算数（试编）</t>
  </si>
  <si>
    <t>一、工资福利支出</t>
  </si>
  <si>
    <t>二、商品和服务支出</t>
  </si>
  <si>
    <t>三、对个人和家庭的补助</t>
  </si>
  <si>
    <t>四、对企事业单位的补贴</t>
  </si>
  <si>
    <t>五、债务利息支出</t>
  </si>
  <si>
    <t>六、基本建设支出</t>
  </si>
  <si>
    <t>七、其他资本性支出</t>
  </si>
  <si>
    <t>八、其他支出</t>
  </si>
  <si>
    <t>一般公共预算支出合计</t>
  </si>
  <si>
    <t>2017年度本级一般公共预算支出经济分类决算表（试编）</t>
  </si>
  <si>
    <r>
      <t>2017</t>
    </r>
    <r>
      <rPr>
        <sz val="18"/>
        <rFont val="方正小标宋简体"/>
        <family val="0"/>
      </rPr>
      <t>年度本级一般公共预算基本支出经济分类决算表（试编）</t>
    </r>
  </si>
  <si>
    <t>单位：万元</t>
  </si>
  <si>
    <t>决算数(试编)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</si>
  <si>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</si>
  <si>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</si>
  <si>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</si>
  <si>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</si>
  <si>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</si>
  <si>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</si>
  <si>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</si>
  <si>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</si>
  <si>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</si>
  <si>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</si>
  <si>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</si>
  <si>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</si>
  <si>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</si>
  <si>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</si>
  <si>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</si>
  <si>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</si>
  <si>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</si>
  <si>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</si>
  <si>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</si>
  <si>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</si>
  <si>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</si>
  <si>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</si>
  <si>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</si>
  <si>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</si>
  <si>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</si>
  <si>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</si>
  <si>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</si>
  <si>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</si>
  <si>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</si>
  <si>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</si>
  <si>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</si>
  <si>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</si>
  <si>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</si>
  <si>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</si>
  <si>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退休费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</si>
  <si>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</si>
  <si>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</si>
  <si>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</si>
  <si>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</si>
  <si>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</si>
  <si>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</si>
  <si>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</si>
  <si>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</si>
  <si>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 xml:space="preserve">  事业单位补贴</t>
  </si>
  <si>
    <t xml:space="preserve">  其他对企事业单位的补贴</t>
  </si>
  <si>
    <t>五、其他资本性支出</t>
  </si>
  <si>
    <t xml:space="preserve">  办公设备购置</t>
  </si>
  <si>
    <t xml:space="preserve">  专用设备购置</t>
  </si>
  <si>
    <t xml:space="preserve">  信息网络及软件购置更新</t>
  </si>
  <si>
    <t xml:space="preserve">  其他交通工具购置</t>
  </si>
  <si>
    <t xml:space="preserve">  其他资本性支出</t>
  </si>
  <si>
    <t>一般公共预算基本支出合计</t>
  </si>
  <si>
    <t>附表6：</t>
  </si>
  <si>
    <t>备注：本县所辖乡镇作为一级预算部门管理，未单独编制政府预算，为此未有一般公共预算对下税收返还和转移支付决算数据。</t>
  </si>
  <si>
    <t>2017年度本级一般公共预算对下税收返还和转移支付决算表</t>
  </si>
  <si>
    <t>2.经汇总，本级2017年使用一般公共预算拨款安排的“三公”经费决算数为1961万元，比上年决算数减少656万元。其中，因公出国（境）经费85万元，与上年决算数相比增加10万元，增长13.3%，主要是增加台办开展郑成功金身巡游台湾费用；公务接待费454万元，与上年决算数相比减少96万元，下降17.5%；公务用车购置经费0万元，与上年决算数相比减少33万元，下降100%；公务用车运行经费1422万元，与上年决算数相比减少537万元，下降27.4%。“三公”经费决算下降的主要原因是强化部门三公经费预算管理，严控“三公”经费支出；严格贯彻落实中央和国家公务用车制度改革精神，进一步规范公务用车使用管理，有效控制公车私用；厉行节约，严格执行公务接待费等相关规定，进一步规范公务接待。</t>
  </si>
  <si>
    <t>2017年度本级一般公共预算“三公”经费支出决算情况表</t>
  </si>
  <si>
    <t>2017年度本级政府性基金预算收入决算表</t>
  </si>
  <si>
    <t>附表9</t>
  </si>
  <si>
    <r>
      <t>20</t>
    </r>
    <r>
      <rPr>
        <b/>
        <sz val="12"/>
        <rFont val="宋体"/>
        <family val="0"/>
      </rPr>
      <t>16</t>
    </r>
    <r>
      <rPr>
        <b/>
        <sz val="12"/>
        <rFont val="宋体"/>
        <family val="0"/>
      </rPr>
      <t xml:space="preserve">年 收入  </t>
    </r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</si>
  <si>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年收入</t>
    </r>
  </si>
  <si>
    <t>备注</t>
  </si>
  <si>
    <t xml:space="preserve"> 决算数</t>
  </si>
  <si>
    <t>完成调整后预算%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</si>
  <si>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</si>
  <si>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</si>
  <si>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</si>
  <si>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</si>
  <si>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r>
      <t>五、</t>
    </r>
    <r>
      <rPr>
        <sz val="12"/>
        <rFont val="Times New Roman"/>
        <family val="1"/>
      </rPr>
      <t xml:space="preserve"> </t>
    </r>
    <r>
      <rPr>
        <sz val="12"/>
        <rFont val="Calibri"/>
        <family val="0"/>
      </rPr>
      <t>城市基础设施配套费收入</t>
    </r>
  </si>
  <si>
    <t>六、污水处理费收入</t>
  </si>
  <si>
    <t>七、彩票公益金收入</t>
  </si>
  <si>
    <t xml:space="preserve">  其中：福利彩票公益金收入</t>
  </si>
  <si>
    <t xml:space="preserve">        体育彩票公益金收入</t>
  </si>
  <si>
    <r>
      <t>说明：城市公用事业附加收入</t>
    </r>
    <r>
      <rPr>
        <sz val="12"/>
        <rFont val="Arial"/>
        <family val="2"/>
      </rPr>
      <t>2017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月起停征。</t>
    </r>
  </si>
  <si>
    <t>上级补助收入</t>
  </si>
  <si>
    <t>上年结余</t>
  </si>
  <si>
    <t>调入资金</t>
  </si>
  <si>
    <t>地方政府专项债务转贷收入</t>
  </si>
  <si>
    <t>八、其他政府性基金收入</t>
  </si>
  <si>
    <t>小 计</t>
  </si>
  <si>
    <t>2017年度本级政府性基金预算支出决算表</t>
  </si>
  <si>
    <r>
      <t>2016</t>
    </r>
    <r>
      <rPr>
        <b/>
        <sz val="12"/>
        <color indexed="8"/>
        <rFont val="宋体"/>
        <family val="0"/>
      </rPr>
      <t>年实绩</t>
    </r>
  </si>
  <si>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年支出</t>
    </r>
  </si>
  <si>
    <t>总支出</t>
  </si>
  <si>
    <t>其中：   本级</t>
  </si>
  <si>
    <t>其中：本级支出</t>
  </si>
  <si>
    <t>实绩</t>
  </si>
  <si>
    <t>比增%</t>
  </si>
  <si>
    <t>一、大中型水库移民后期扶持基金支出</t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</si>
  <si>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移民补助</t>
    </r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</si>
  <si>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基础设施建设和经济发展</t>
    </r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</si>
  <si>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其他大中型水库移民后期扶持基金支出</t>
    </r>
  </si>
  <si>
    <t xml:space="preserve">   移民补助</t>
  </si>
  <si>
    <t xml:space="preserve">   基础设施建设和经济发展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</si>
  <si>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</si>
  <si>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</si>
  <si>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</si>
  <si>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</si>
  <si>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</si>
  <si>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</si>
  <si>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</si>
  <si>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</si>
  <si>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</si>
  <si>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</si>
  <si>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</si>
  <si>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</si>
  <si>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其他新增建设用地土地有偿使用费安排的支出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</si>
  <si>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</si>
  <si>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</si>
  <si>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</si>
  <si>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</si>
  <si>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其他大中型水库库区基金支出</t>
  </si>
  <si>
    <t xml:space="preserve">    地方重大水利工程建设</t>
  </si>
  <si>
    <t xml:space="preserve">    其他重大水利工程建设基金支出</t>
  </si>
  <si>
    <t xml:space="preserve">  地方旅游开发项目补助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</si>
  <si>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</si>
  <si>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</si>
  <si>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</si>
  <si>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</si>
  <si>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</si>
  <si>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用于其他社会公益事业的彩票公益金支出</t>
  </si>
  <si>
    <t>政府性基金支出小计</t>
  </si>
  <si>
    <t>调出资金</t>
  </si>
  <si>
    <t>年终结余</t>
  </si>
  <si>
    <t>地方政府专项债务还本支出</t>
  </si>
  <si>
    <t>十三、国家重大水利工程建设基金及对应专项债务收入安排的支出</t>
  </si>
  <si>
    <t>十四、旅游发展基金支出</t>
  </si>
  <si>
    <t>十五、彩票公益金及对应专项债务收入安排的支出</t>
  </si>
  <si>
    <t>十六、其他政府性基金及对应专项债务收入安排的支出</t>
  </si>
  <si>
    <t>二、小型水库移民扶助基金及对应专项债务收入安排的支出</t>
  </si>
  <si>
    <t>三、国有土地使用权出让收入及对应专项债务收入安排的支出</t>
  </si>
  <si>
    <t>四、国有土地使用权出让债务付息支出</t>
  </si>
  <si>
    <t>五、国有土地使用权出让债务发行费用支出</t>
  </si>
  <si>
    <t>六、城市公用事业附加及对应专项债务收入安排的支出</t>
  </si>
  <si>
    <t>七、国有土地收益基金及对应专项债务收入安排的支出</t>
  </si>
  <si>
    <t>八、农业土地开发资金及对应专项债务收入安排的支出</t>
  </si>
  <si>
    <t>九、新增建设用地土地有偿使用费及对应专项债务收入安排的支出</t>
  </si>
  <si>
    <t>十、城市基础设施配套费及对应专项债务收入安排的支出</t>
  </si>
  <si>
    <t>十一、污水处理费及对应专项债务收入安排的支出</t>
  </si>
  <si>
    <t>十二、大中型水库库区基金及对应专项债务收入安排的支出</t>
  </si>
  <si>
    <t>2017年度本级政府性基金对下转移支付决算表</t>
  </si>
  <si>
    <t>备注：本县所辖乡镇作为一级预算部门管理，未单独编制政府预算，为此未有政府性基金对下税收返还和转移支付决算数据。</t>
  </si>
  <si>
    <t xml:space="preserve">   其他国有资本经营预算企业利润收入</t>
  </si>
  <si>
    <t>2017年度本级国有资本经营预算收入决算表</t>
  </si>
  <si>
    <t xml:space="preserve">   其中：南安市贸工农投资经营有限公司    </t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</si>
  <si>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南安市溪美电力有限公司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</si>
  <si>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南安市食品公司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</si>
  <si>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南安市进出口公司</t>
    </r>
  </si>
  <si>
    <t>一、社会保障和就业支出</t>
  </si>
  <si>
    <t>二、国有资本经营预算支出</t>
  </si>
  <si>
    <t xml:space="preserve">  1、解决历史遗留问题及改革成本支出</t>
  </si>
  <si>
    <t xml:space="preserve">  2、国有企业资本金注入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</si>
  <si>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</si>
  <si>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</si>
  <si>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</si>
  <si>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 xml:space="preserve">     其他国有资本经营预算支出</t>
  </si>
  <si>
    <t>2017年度本级国有资本经营预算支出决算表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</si>
  <si>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</si>
  <si>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</si>
  <si>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</si>
  <si>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</si>
  <si>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</si>
  <si>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</si>
  <si>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</si>
  <si>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</si>
  <si>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</si>
  <si>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</si>
  <si>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</si>
  <si>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</si>
  <si>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</si>
  <si>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</si>
  <si>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上解上级支出</t>
  </si>
  <si>
    <r>
      <t xml:space="preserve"> </t>
    </r>
    <r>
      <rPr>
        <sz val="12"/>
        <rFont val="宋体"/>
        <family val="0"/>
      </rPr>
      <t xml:space="preserve">        南安市自来水公司</t>
    </r>
  </si>
  <si>
    <t>2017年度本级社会保险基金预算支出决算表</t>
  </si>
  <si>
    <t>2017年度本级社会保险基金预算收入决算表</t>
  </si>
  <si>
    <r>
      <t>附表</t>
    </r>
    <r>
      <rPr>
        <sz val="12"/>
        <rFont val="Calibri"/>
        <family val="0"/>
      </rPr>
      <t>3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年度本级一般公共预算收入决算表</t>
    </r>
  </si>
  <si>
    <t>附表3：</t>
  </si>
  <si>
    <t>2017年度本级一般公共预算收入决算表</t>
  </si>
  <si>
    <t>2017年度一般公共预算收入决算表</t>
  </si>
  <si>
    <t>备注：本县所辖乡镇作为一级预算部门管理，未单独编制政府预算，为此未区分本级与全辖，本表与附表2数据一致。</t>
  </si>
  <si>
    <t>备注：本县所辖乡镇作为一级预算部门管理，未单独编制政府预算，为此未区分本级与全辖，本表与附表1数据一致。</t>
  </si>
  <si>
    <t>附表4：2017年度本级一般公共预算支出决算表</t>
  </si>
  <si>
    <t>16、</t>
  </si>
  <si>
    <t>2017年度政府性基金预算收入决算表</t>
  </si>
  <si>
    <t>2017年度政府性基金预算支出决算表</t>
  </si>
  <si>
    <t>备注：本县所辖乡镇作为一级预算部门管理，未单独编制政府预算，为此未区分本级与全辖，本表与附表10数据一致。</t>
  </si>
  <si>
    <t>附表5：2017年度本级一般公共预算支出决算功能分类明细表</t>
  </si>
  <si>
    <r>
      <t>附表6：2017</t>
    </r>
    <r>
      <rPr>
        <sz val="12"/>
        <rFont val="宋体"/>
        <family val="0"/>
      </rPr>
      <t>年度本级一般公共预算支出经济分类决算表（试编）</t>
    </r>
  </si>
  <si>
    <r>
      <t>附表7：2017</t>
    </r>
    <r>
      <rPr>
        <sz val="12"/>
        <rFont val="宋体"/>
        <family val="0"/>
      </rPr>
      <t>年度本级一般公共预算基本支出经济分类决算表（试编）</t>
    </r>
  </si>
  <si>
    <r>
      <t>附表</t>
    </r>
    <r>
      <rPr>
        <sz val="12"/>
        <rFont val="Calibri"/>
        <family val="0"/>
      </rPr>
      <t>8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年度本级一般公共预算对下税收返还和转移支付决算表</t>
    </r>
  </si>
  <si>
    <t>附表9：2017年度本级一般公共预算“三公”经费支出决算情况表</t>
  </si>
  <si>
    <r>
      <t>附表10：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年度政府性基金预算收入决算表</t>
    </r>
  </si>
  <si>
    <r>
      <t>附表11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年度政府性基金预算支出决算表</t>
    </r>
  </si>
  <si>
    <r>
      <t>附表</t>
    </r>
    <r>
      <rPr>
        <sz val="12"/>
        <rFont val="Calibri"/>
        <family val="0"/>
      </rPr>
      <t>12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年度本级政府性基金预算收入决算表</t>
    </r>
  </si>
  <si>
    <r>
      <t>附表1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年度本级政府性基金预算支出决算表</t>
    </r>
  </si>
  <si>
    <t>17、</t>
  </si>
  <si>
    <t>18、</t>
  </si>
  <si>
    <r>
      <t>附表</t>
    </r>
    <r>
      <rPr>
        <sz val="12"/>
        <rFont val="宋体"/>
        <family val="0"/>
      </rP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：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年度本级政府性基金对下转移支付决算表</t>
    </r>
  </si>
  <si>
    <t>2017年度国有资本经营预算收入决算表</t>
  </si>
  <si>
    <t>2017年度国有资本经营预算支出决算表</t>
  </si>
  <si>
    <t>2017年度社会保险基金预算支出决算表</t>
  </si>
  <si>
    <t>2017年度社会保险基金预算收入决算表</t>
  </si>
  <si>
    <t>19、</t>
  </si>
  <si>
    <t>20、</t>
  </si>
  <si>
    <t>21、</t>
  </si>
  <si>
    <t>22、</t>
  </si>
  <si>
    <r>
      <t>附表15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年度国有资本经营预算收入决算表</t>
    </r>
  </si>
  <si>
    <r>
      <t>附表16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年度国有资本经营预算支出决算表</t>
    </r>
  </si>
  <si>
    <r>
      <t>附表1</t>
    </r>
    <r>
      <rPr>
        <sz val="12"/>
        <rFont val="Calibri"/>
        <family val="0"/>
      </rPr>
      <t>7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年度本级国有资本经营预算收入决算表</t>
    </r>
  </si>
  <si>
    <r>
      <t>附表1</t>
    </r>
    <r>
      <rPr>
        <sz val="12"/>
        <rFont val="Calibri"/>
        <family val="0"/>
      </rPr>
      <t>8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年度本级国有资本经营预算支出决算表</t>
    </r>
  </si>
  <si>
    <r>
      <t>附表19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年度社会保险基金预算收入决算表</t>
    </r>
  </si>
  <si>
    <r>
      <t>附表20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年度社会保险基金预算支出决算表</t>
    </r>
  </si>
  <si>
    <r>
      <t>附表21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年度本级社会保险基金预算收入决算表</t>
    </r>
  </si>
  <si>
    <r>
      <t>附表22</t>
    </r>
    <r>
      <rPr>
        <sz val="12"/>
        <rFont val="宋体"/>
        <family val="0"/>
      </rPr>
      <t>：</t>
    </r>
    <r>
      <rPr>
        <sz val="12"/>
        <rFont val="Calibri"/>
        <family val="0"/>
      </rPr>
      <t>2017</t>
    </r>
    <r>
      <rPr>
        <sz val="12"/>
        <rFont val="宋体"/>
        <family val="0"/>
      </rPr>
      <t>年度本级社会保险基金预算支出决算表</t>
    </r>
  </si>
  <si>
    <t>附表4</t>
  </si>
  <si>
    <t>附表5</t>
  </si>
  <si>
    <t>附表7：</t>
  </si>
  <si>
    <t>附表8</t>
  </si>
  <si>
    <t>附表10</t>
  </si>
  <si>
    <r>
      <t>附表1</t>
    </r>
    <r>
      <rPr>
        <sz val="12"/>
        <rFont val="宋体"/>
        <family val="0"/>
      </rPr>
      <t>1</t>
    </r>
  </si>
  <si>
    <t>附表12</t>
  </si>
  <si>
    <r>
      <t>附表1</t>
    </r>
    <r>
      <rPr>
        <sz val="12"/>
        <rFont val="宋体"/>
        <family val="0"/>
      </rPr>
      <t>3</t>
    </r>
  </si>
  <si>
    <r>
      <t>附表1</t>
    </r>
    <r>
      <rPr>
        <sz val="12"/>
        <rFont val="宋体"/>
        <family val="0"/>
      </rPr>
      <t>4</t>
    </r>
  </si>
  <si>
    <r>
      <t>附表1</t>
    </r>
    <r>
      <rPr>
        <sz val="12"/>
        <rFont val="宋体"/>
        <family val="0"/>
      </rPr>
      <t>5</t>
    </r>
  </si>
  <si>
    <r>
      <t>附表1</t>
    </r>
    <r>
      <rPr>
        <sz val="12"/>
        <rFont val="宋体"/>
        <family val="0"/>
      </rPr>
      <t>6</t>
    </r>
  </si>
  <si>
    <r>
      <t>附表1</t>
    </r>
    <r>
      <rPr>
        <sz val="12"/>
        <rFont val="宋体"/>
        <family val="0"/>
      </rPr>
      <t>7</t>
    </r>
  </si>
  <si>
    <t>附表18</t>
  </si>
  <si>
    <r>
      <t>附表1</t>
    </r>
    <r>
      <rPr>
        <sz val="12"/>
        <rFont val="Calibri"/>
        <family val="0"/>
      </rPr>
      <t>9</t>
    </r>
  </si>
  <si>
    <r>
      <t>附表2</t>
    </r>
    <r>
      <rPr>
        <sz val="12"/>
        <rFont val="Calibri"/>
        <family val="0"/>
      </rPr>
      <t>0</t>
    </r>
  </si>
  <si>
    <r>
      <t>附表2</t>
    </r>
    <r>
      <rPr>
        <sz val="12"/>
        <rFont val="Calibri"/>
        <family val="0"/>
      </rPr>
      <t>1</t>
    </r>
  </si>
  <si>
    <r>
      <t>附表2</t>
    </r>
    <r>
      <rPr>
        <sz val="12"/>
        <rFont val="Calibri"/>
        <family val="0"/>
      </rPr>
      <t>2</t>
    </r>
  </si>
  <si>
    <t>备注：本县所辖乡镇作为一级预算部门管理，未单独编制政府预算，为此未区分本级与全辖，本表与附表11数据一致。</t>
  </si>
  <si>
    <t>备注：本县所辖乡镇作为一级预算部门管理，未单独编制政府预算，为此未区分本级与全辖，本表与附表15数据一致。</t>
  </si>
  <si>
    <t>备注：本县所辖乡镇作为一级预算部门管理，未单独编制政府预算，为此未区分本级与全辖，本表与附表16数据一致。</t>
  </si>
  <si>
    <t>备注：本县所辖乡镇作为一级预算部门管理，未单独编制政府预算，为此未区分本级与全辖，本表与附表20数据一致。</t>
  </si>
  <si>
    <t>备注：本县所辖乡镇作为一级预算部门管理，未单独编制政府预算，为此未区分本级与全辖，本表与附表19数据一致。</t>
  </si>
  <si>
    <t>23、</t>
  </si>
  <si>
    <r>
      <t>附表23</t>
    </r>
    <r>
      <rPr>
        <sz val="12"/>
        <rFont val="宋体"/>
        <family val="0"/>
      </rPr>
      <t>：</t>
    </r>
    <r>
      <rPr>
        <sz val="12"/>
        <rFont val="Calibri"/>
        <family val="0"/>
      </rPr>
      <t>2017年度政府一般债务余额和限额情况表</t>
    </r>
  </si>
  <si>
    <t>单位：万元</t>
  </si>
  <si>
    <t>政府债务余额</t>
  </si>
  <si>
    <t>金额</t>
  </si>
  <si>
    <t>1.2016年末一般债务余额</t>
  </si>
  <si>
    <t>2.2017年新增一般债务额</t>
  </si>
  <si>
    <t>3.2017年偿还一般债务本金</t>
  </si>
  <si>
    <t>4.2017年末一般债务余额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</si>
  <si>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</si>
  <si>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</si>
  <si>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</si>
  <si>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</si>
  <si>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备注：2017年偿还一般债务本金金额，不包含存量债务置换还本支出。</t>
  </si>
  <si>
    <r>
      <t>附表2</t>
    </r>
    <r>
      <rPr>
        <sz val="12"/>
        <rFont val="Calibri"/>
        <family val="0"/>
      </rPr>
      <t>3</t>
    </r>
  </si>
  <si>
    <t>2017年度政府一般债务余额和限额情况表</t>
  </si>
  <si>
    <t>2017年度本级政府一般债务余额和限额情况表</t>
  </si>
  <si>
    <r>
      <t>附表2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</si>
  <si>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、</t>
    </r>
  </si>
  <si>
    <r>
      <t>附表2</t>
    </r>
    <r>
      <rPr>
        <sz val="12"/>
        <rFont val="宋体"/>
        <family val="0"/>
      </rPr>
      <t>4</t>
    </r>
    <r>
      <rPr>
        <sz val="12"/>
        <rFont val="宋体"/>
        <family val="0"/>
      </rPr>
      <t>：</t>
    </r>
    <r>
      <rPr>
        <sz val="12"/>
        <rFont val="Calibri"/>
        <family val="0"/>
      </rPr>
      <t>2017年度本级政府一般债务余额和限额情况表</t>
    </r>
  </si>
  <si>
    <r>
      <t>附表2</t>
    </r>
    <r>
      <rPr>
        <sz val="12"/>
        <rFont val="宋体"/>
        <family val="0"/>
      </rPr>
      <t>5</t>
    </r>
    <r>
      <rPr>
        <sz val="12"/>
        <rFont val="宋体"/>
        <family val="0"/>
      </rPr>
      <t>：</t>
    </r>
    <r>
      <rPr>
        <sz val="12"/>
        <rFont val="Calibri"/>
        <family val="0"/>
      </rPr>
      <t>2017年度政府专项债务余额和限额情况表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</si>
  <si>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、</t>
    </r>
  </si>
  <si>
    <r>
      <t>26</t>
    </r>
    <r>
      <rPr>
        <sz val="12"/>
        <rFont val="宋体"/>
        <family val="0"/>
      </rPr>
      <t>、</t>
    </r>
  </si>
  <si>
    <r>
      <t>附表26</t>
    </r>
    <r>
      <rPr>
        <sz val="12"/>
        <rFont val="宋体"/>
        <family val="0"/>
      </rPr>
      <t>：</t>
    </r>
    <r>
      <rPr>
        <sz val="12"/>
        <rFont val="Calibri"/>
        <family val="0"/>
      </rPr>
      <t>2017年度本级政府专项债务余额和限额情况表</t>
    </r>
  </si>
  <si>
    <t>单位：万元</t>
  </si>
  <si>
    <t>政府债务余额</t>
  </si>
  <si>
    <t>金额</t>
  </si>
  <si>
    <t>1.2016年末专项债务余额</t>
  </si>
  <si>
    <t>2.2017年新增专项债务额</t>
  </si>
  <si>
    <t>3.2017年偿还专项债务本金</t>
  </si>
  <si>
    <t>4.2017年末专项债务余额</t>
  </si>
  <si>
    <t>政府债务限额</t>
  </si>
  <si>
    <t>1．2016年专项债务限额</t>
  </si>
  <si>
    <t>2．2017年新增专项债务限额</t>
  </si>
  <si>
    <t>3．2017年专项债务限额</t>
  </si>
  <si>
    <t>备注：2017年偿还专项债务本金金额，不包含存量债务置换还本支出。</t>
  </si>
  <si>
    <t>2017年度政府专项债务余额和限额情况表</t>
  </si>
  <si>
    <t>附表25</t>
  </si>
  <si>
    <t>附表26</t>
  </si>
  <si>
    <t>2017年度本级政府专项债务余额和限额情况表</t>
  </si>
  <si>
    <t>备注：本县所辖乡镇作为一级预算部门管理，未单独编制政府预算，为此未区分本级与全辖，本表与附表23数据一致。</t>
  </si>
  <si>
    <t>备注：本县所辖乡镇作为一级预算部门管理，未单独编制政府预算，为此未区分本级与全辖，本表与附表25数据一致。</t>
  </si>
  <si>
    <t>一事一议本级配套1250万元列支渠道改变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</si>
</sst>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;[Red]\-#,##0\ "/>
    <numFmt numFmtId="182" formatCode="0.0%"/>
    <numFmt numFmtId="183" formatCode="#,##0_ "/>
    <numFmt numFmtId="184" formatCode="#,##0_);[Red]\(#,##0\)"/>
    <numFmt numFmtId="185" formatCode="0.00_ ;[Red]\-0.00\ "/>
    <numFmt numFmtId="186" formatCode="0.0"/>
    <numFmt numFmtId="187" formatCode="0_ "/>
    <numFmt numFmtId="188" formatCode="0.0_ "/>
    <numFmt numFmtId="189" formatCode="#,##0.00_ "/>
    <numFmt numFmtId="190" formatCode="* #,##0.0;* \-#,##0.0;* &quot;&quot;??;@"/>
    <numFmt numFmtId="191" formatCode="#,##0.0"/>
    <numFmt numFmtId="192" formatCode="* #,##0.00;* \-#,##0.00;* &quot;&quot;??;@"/>
    <numFmt numFmtId="193" formatCode="yyyy\-m\-d"/>
    <numFmt numFmtId="194" formatCode="0_);[Red]\(0\)"/>
    <numFmt numFmtId="195" formatCode="0_ ;[Red]\-0\ "/>
  </numFmts>
  <fonts count="97">
    <font>
      <sz val="12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9"/>
      <name val="宋体"/>
      <family val="0"/>
    </font>
    <font>
      <sz val="12"/>
      <name val="黑体"/>
      <family val="0"/>
    </font>
    <font>
      <sz val="12"/>
      <name val="华文楷体"/>
      <family val="0"/>
    </font>
    <font>
      <sz val="11"/>
      <name val="黑体"/>
      <family val="0"/>
    </font>
    <font>
      <sz val="11"/>
      <name val="楷体"/>
      <family val="3"/>
    </font>
    <font>
      <sz val="18"/>
      <name val="黑体"/>
      <family val="0"/>
    </font>
    <font>
      <sz val="10"/>
      <name val="黑体"/>
      <family val="0"/>
    </font>
    <font>
      <sz val="12"/>
      <name val="宋体"/>
      <family val="0"/>
    </font>
    <font>
      <sz val="10"/>
      <name val="Helv"/>
      <family val="2"/>
    </font>
    <font>
      <sz val="12"/>
      <name val="Helv"/>
      <family val="2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b/>
      <sz val="10"/>
      <name val="黑体"/>
      <family val="0"/>
    </font>
    <font>
      <sz val="12"/>
      <name val="Times New Roman"/>
      <family val="1"/>
    </font>
    <font>
      <b/>
      <sz val="10"/>
      <name val="Helv"/>
      <family val="2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6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1"/>
      <name val="黑体"/>
      <family val="0"/>
    </font>
    <font>
      <b/>
      <sz val="12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8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楷体"/>
      <family val="3"/>
    </font>
    <font>
      <sz val="11"/>
      <color indexed="8"/>
      <name val="Times New Roman"/>
      <family val="1"/>
    </font>
    <font>
      <b/>
      <sz val="11"/>
      <color indexed="8"/>
      <name val="黑体"/>
      <family val="0"/>
    </font>
    <font>
      <sz val="18"/>
      <color indexed="8"/>
      <name val="方正小标宋简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楷体"/>
      <family val="3"/>
    </font>
    <font>
      <sz val="10"/>
      <name val="Calibri"/>
      <family val="0"/>
    </font>
    <font>
      <sz val="11"/>
      <color rgb="FF000000"/>
      <name val="Times New Roman"/>
      <family val="1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黑体"/>
      <family val="0"/>
    </font>
    <font>
      <sz val="18"/>
      <color rgb="FF000000"/>
      <name val="方正小标宋简体"/>
      <family val="0"/>
    </font>
    <font>
      <b/>
      <sz val="1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128"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0" borderId="0">
      <alignment vertical="center"/>
      <protection/>
    </xf>
    <xf numFmtId="0" fontId="68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 vertical="center"/>
      <protection/>
    </xf>
    <xf numFmtId="0" fontId="68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0" borderId="4" applyNumberFormat="0" applyFill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5" fillId="22" borderId="5" applyNumberFormat="0" applyAlignment="0" applyProtection="0"/>
    <xf numFmtId="0" fontId="76" fillId="23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43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83" fillId="0" borderId="0" applyNumberFormat="0" applyFill="0" applyBorder="0" applyAlignment="0" applyProtection="0"/>
    <xf numFmtId="0" fontId="61" fillId="32" borderId="9" applyNumberFormat="0" applyFont="0" applyAlignment="0" applyProtection="0"/>
  </cellStyleXfs>
  <cellXfs count="527">
    <xf numFmtId="0" fontId="0" fillId="0" borderId="0" xfId="0" applyFont="1" applyAlignment="1">
      <alignment vertical="center"/>
    </xf>
    <xf numFmtId="0" fontId="0" fillId="0" borderId="0" xfId="98" applyFill="1" applyAlignment="1">
      <alignment horizontal="center" vertical="center"/>
      <protection/>
    </xf>
    <xf numFmtId="0" fontId="0" fillId="0" borderId="0" xfId="98" applyFont="1" applyFill="1">
      <alignment vertical="center"/>
      <protection/>
    </xf>
    <xf numFmtId="0" fontId="4" fillId="0" borderId="0" xfId="98" applyFont="1" applyFill="1" applyAlignment="1">
      <alignment vertical="top"/>
      <protection/>
    </xf>
    <xf numFmtId="0" fontId="0" fillId="0" borderId="0" xfId="98" applyFont="1" applyBorder="1">
      <alignment vertical="center"/>
      <protection/>
    </xf>
    <xf numFmtId="0" fontId="4" fillId="0" borderId="0" xfId="98" applyFont="1" applyBorder="1" applyAlignment="1">
      <alignment vertical="top"/>
      <protection/>
    </xf>
    <xf numFmtId="0" fontId="0" fillId="0" borderId="0" xfId="72" applyFont="1" applyFill="1">
      <alignment/>
      <protection/>
    </xf>
    <xf numFmtId="0" fontId="0" fillId="0" borderId="0" xfId="47" applyFont="1" applyBorder="1">
      <alignment vertical="center"/>
      <protection/>
    </xf>
    <xf numFmtId="0" fontId="0" fillId="0" borderId="0" xfId="57" applyFont="1" applyFill="1">
      <alignment vertical="center"/>
      <protection/>
    </xf>
    <xf numFmtId="0" fontId="0" fillId="0" borderId="0" xfId="57" applyFont="1" applyBorder="1">
      <alignment vertical="center"/>
      <protection/>
    </xf>
    <xf numFmtId="0" fontId="8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right" vertical="center"/>
      <protection/>
    </xf>
    <xf numFmtId="0" fontId="0" fillId="0" borderId="0" xfId="47" applyFont="1" applyFill="1">
      <alignment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84" fillId="0" borderId="10" xfId="47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84" fillId="0" borderId="11" xfId="47" applyFont="1" applyFill="1" applyBorder="1" applyAlignment="1">
      <alignment horizontal="center" vertical="center" wrapText="1"/>
      <protection/>
    </xf>
    <xf numFmtId="0" fontId="84" fillId="0" borderId="12" xfId="47" applyFont="1" applyFill="1" applyBorder="1" applyAlignment="1">
      <alignment horizontal="center" vertical="center" wrapText="1"/>
      <protection/>
    </xf>
    <xf numFmtId="0" fontId="84" fillId="0" borderId="13" xfId="47" applyFont="1" applyFill="1" applyBorder="1">
      <alignment vertical="center"/>
      <protection/>
    </xf>
    <xf numFmtId="0" fontId="85" fillId="0" borderId="12" xfId="47" applyFont="1" applyFill="1" applyBorder="1">
      <alignment vertical="center"/>
      <protection/>
    </xf>
    <xf numFmtId="0" fontId="85" fillId="0" borderId="13" xfId="47" applyFont="1" applyFill="1" applyBorder="1" applyAlignment="1">
      <alignment horizontal="left" vertical="center" indent="1"/>
      <protection/>
    </xf>
    <xf numFmtId="0" fontId="84" fillId="33" borderId="13" xfId="47" applyFont="1" applyFill="1" applyBorder="1">
      <alignment vertical="center"/>
      <protection/>
    </xf>
    <xf numFmtId="0" fontId="85" fillId="33" borderId="13" xfId="47" applyFont="1" applyFill="1" applyBorder="1" applyAlignment="1">
      <alignment horizontal="left" vertical="center" indent="1"/>
      <protection/>
    </xf>
    <xf numFmtId="0" fontId="0" fillId="0" borderId="0" xfId="47" applyFont="1" applyFill="1" applyAlignment="1">
      <alignment horizontal="center" vertical="center" wrapText="1"/>
      <protection/>
    </xf>
    <xf numFmtId="0" fontId="68" fillId="0" borderId="0" xfId="65" applyFont="1" applyFill="1">
      <alignment vertical="center"/>
      <protection/>
    </xf>
    <xf numFmtId="0" fontId="68" fillId="0" borderId="0" xfId="65" applyFont="1" applyFill="1" applyAlignment="1">
      <alignment/>
      <protection/>
    </xf>
    <xf numFmtId="0" fontId="68" fillId="0" borderId="0" xfId="65" applyFont="1" applyBorder="1">
      <alignment vertical="center"/>
      <protection/>
    </xf>
    <xf numFmtId="0" fontId="68" fillId="0" borderId="0" xfId="65" applyFont="1" applyBorder="1" applyAlignment="1">
      <alignment/>
      <protection/>
    </xf>
    <xf numFmtId="0" fontId="86" fillId="0" borderId="0" xfId="65" applyFont="1" applyFill="1" applyAlignment="1">
      <alignment horizontal="center"/>
      <protection/>
    </xf>
    <xf numFmtId="0" fontId="68" fillId="0" borderId="0" xfId="65" applyFont="1" applyFill="1" applyAlignment="1">
      <alignment horizontal="right"/>
      <protection/>
    </xf>
    <xf numFmtId="0" fontId="87" fillId="0" borderId="10" xfId="65" applyFont="1" applyFill="1" applyBorder="1" applyAlignment="1">
      <alignment horizontal="center" vertical="center"/>
      <protection/>
    </xf>
    <xf numFmtId="0" fontId="87" fillId="0" borderId="11" xfId="65" applyFont="1" applyFill="1" applyBorder="1" applyAlignment="1">
      <alignment horizontal="center" vertical="center"/>
      <protection/>
    </xf>
    <xf numFmtId="0" fontId="68" fillId="0" borderId="13" xfId="65" applyFont="1" applyFill="1" applyBorder="1">
      <alignment vertical="center"/>
      <protection/>
    </xf>
    <xf numFmtId="0" fontId="87" fillId="0" borderId="13" xfId="65" applyFont="1" applyFill="1" applyBorder="1">
      <alignment vertical="center"/>
      <protection/>
    </xf>
    <xf numFmtId="187" fontId="68" fillId="0" borderId="12" xfId="65" applyNumberFormat="1" applyFont="1" applyFill="1" applyBorder="1" applyAlignment="1">
      <alignment/>
      <protection/>
    </xf>
    <xf numFmtId="189" fontId="68" fillId="0" borderId="0" xfId="65" applyNumberFormat="1" applyFont="1" applyFill="1" applyAlignment="1">
      <alignment/>
      <protection/>
    </xf>
    <xf numFmtId="187" fontId="68" fillId="0" borderId="12" xfId="65" applyNumberFormat="1" applyFont="1" applyFill="1" applyBorder="1">
      <alignment vertical="center"/>
      <protection/>
    </xf>
    <xf numFmtId="0" fontId="88" fillId="0" borderId="0" xfId="65" applyFont="1" applyFill="1">
      <alignment vertical="center"/>
      <protection/>
    </xf>
    <xf numFmtId="187" fontId="68" fillId="0" borderId="0" xfId="65" applyNumberFormat="1" applyFont="1" applyFill="1" applyAlignment="1">
      <alignment/>
      <protection/>
    </xf>
    <xf numFmtId="0" fontId="7" fillId="0" borderId="0" xfId="65" applyFont="1" applyFill="1" applyAlignment="1">
      <alignment vertical="center" wrapText="1"/>
      <protection/>
    </xf>
    <xf numFmtId="0" fontId="7" fillId="33" borderId="0" xfId="65" applyFont="1" applyFill="1" applyAlignment="1">
      <alignment vertical="center" wrapText="1"/>
      <protection/>
    </xf>
    <xf numFmtId="0" fontId="9" fillId="0" borderId="0" xfId="96" applyFont="1" applyFill="1">
      <alignment/>
      <protection/>
    </xf>
    <xf numFmtId="0" fontId="6" fillId="0" borderId="0" xfId="97" applyFont="1" applyFill="1" applyAlignment="1">
      <alignment/>
      <protection/>
    </xf>
    <xf numFmtId="0" fontId="6" fillId="0" borderId="0" xfId="97" applyFont="1" applyFill="1">
      <alignment/>
      <protection/>
    </xf>
    <xf numFmtId="0" fontId="9" fillId="0" borderId="0" xfId="96" applyFont="1" applyFill="1" applyAlignment="1">
      <alignment vertical="center"/>
      <protection/>
    </xf>
    <xf numFmtId="0" fontId="4" fillId="33" borderId="0" xfId="101" applyFont="1" applyFill="1" applyAlignment="1" applyProtection="1">
      <alignment/>
      <protection locked="0"/>
    </xf>
    <xf numFmtId="0" fontId="4" fillId="33" borderId="0" xfId="101" applyFont="1" applyFill="1" applyProtection="1">
      <alignment/>
      <protection locked="0"/>
    </xf>
    <xf numFmtId="0" fontId="68" fillId="0" borderId="13" xfId="45" applyFont="1" applyFill="1" applyBorder="1" applyAlignment="1">
      <alignment vertical="center"/>
      <protection/>
    </xf>
    <xf numFmtId="3" fontId="4" fillId="0" borderId="0" xfId="100" applyNumberFormat="1" applyFont="1" applyFill="1" applyProtection="1">
      <alignment/>
      <protection locked="0"/>
    </xf>
    <xf numFmtId="3" fontId="4" fillId="0" borderId="0" xfId="100" applyNumberFormat="1" applyFont="1" applyFill="1" applyAlignment="1" applyProtection="1">
      <alignment vertical="center"/>
      <protection locked="0"/>
    </xf>
    <xf numFmtId="3" fontId="4" fillId="0" borderId="0" xfId="100" applyNumberFormat="1" applyFont="1" applyBorder="1" applyAlignment="1" applyProtection="1">
      <alignment vertical="center"/>
      <protection locked="0"/>
    </xf>
    <xf numFmtId="0" fontId="4" fillId="33" borderId="0" xfId="101" applyFont="1" applyFill="1" applyBorder="1" applyProtection="1">
      <alignment/>
      <protection locked="0"/>
    </xf>
    <xf numFmtId="0" fontId="6" fillId="33" borderId="0" xfId="101" applyFont="1" applyFill="1" applyBorder="1" applyProtection="1">
      <alignment/>
      <protection locked="0"/>
    </xf>
    <xf numFmtId="0" fontId="0" fillId="0" borderId="0" xfId="47" applyFont="1" applyFill="1" applyAlignment="1">
      <alignment horizontal="right" vertical="center"/>
      <protection/>
    </xf>
    <xf numFmtId="0" fontId="68" fillId="0" borderId="12" xfId="45" applyFont="1" applyFill="1" applyBorder="1" applyAlignment="1">
      <alignment vertical="center"/>
      <protection/>
    </xf>
    <xf numFmtId="0" fontId="0" fillId="0" borderId="12" xfId="47" applyFont="1" applyFill="1" applyBorder="1">
      <alignment vertical="center"/>
      <protection/>
    </xf>
    <xf numFmtId="0" fontId="89" fillId="0" borderId="12" xfId="45" applyFont="1" applyFill="1" applyBorder="1" applyAlignment="1">
      <alignment vertical="center"/>
      <protection/>
    </xf>
    <xf numFmtId="0" fontId="87" fillId="0" borderId="13" xfId="45" applyFont="1" applyFill="1" applyBorder="1" applyAlignment="1">
      <alignment horizontal="center" vertical="center"/>
      <protection/>
    </xf>
    <xf numFmtId="0" fontId="87" fillId="0" borderId="12" xfId="45" applyFont="1" applyFill="1" applyBorder="1" applyAlignment="1">
      <alignment vertical="center"/>
      <protection/>
    </xf>
    <xf numFmtId="0" fontId="0" fillId="0" borderId="0" xfId="66" applyFont="1" applyFill="1">
      <alignment/>
      <protection/>
    </xf>
    <xf numFmtId="0" fontId="0" fillId="0" borderId="0" xfId="66" applyFont="1" applyBorder="1">
      <alignment/>
      <protection/>
    </xf>
    <xf numFmtId="0" fontId="0" fillId="0" borderId="0" xfId="66" applyFont="1" applyFill="1" applyAlignment="1">
      <alignment horizontal="right" vertical="center"/>
      <protection/>
    </xf>
    <xf numFmtId="0" fontId="68" fillId="0" borderId="0" xfId="45" applyFont="1" applyFill="1" applyAlignment="1">
      <alignment vertical="center"/>
      <protection/>
    </xf>
    <xf numFmtId="0" fontId="85" fillId="0" borderId="0" xfId="47" applyFont="1" applyFill="1" applyAlignment="1">
      <alignment horizontal="right" vertical="center"/>
      <protection/>
    </xf>
    <xf numFmtId="0" fontId="0" fillId="0" borderId="0" xfId="51" applyFont="1" applyBorder="1">
      <alignment/>
      <protection/>
    </xf>
    <xf numFmtId="0" fontId="0" fillId="0" borderId="0" xfId="51" applyFont="1" applyFill="1">
      <alignment/>
      <protection/>
    </xf>
    <xf numFmtId="0" fontId="68" fillId="0" borderId="13" xfId="50" applyFont="1" applyFill="1" applyBorder="1" applyAlignment="1">
      <alignment horizontal="left" vertical="center" wrapText="1"/>
      <protection/>
    </xf>
    <xf numFmtId="0" fontId="90" fillId="0" borderId="13" xfId="50" applyFont="1" applyFill="1" applyBorder="1" applyAlignment="1">
      <alignment horizontal="left" vertical="center" wrapText="1" indent="1"/>
      <protection/>
    </xf>
    <xf numFmtId="0" fontId="68" fillId="0" borderId="13" xfId="50" applyFont="1" applyFill="1" applyBorder="1" applyAlignment="1">
      <alignment horizontal="left" vertical="center" wrapText="1" indent="1"/>
      <protection/>
    </xf>
    <xf numFmtId="0" fontId="85" fillId="0" borderId="0" xfId="51" applyFont="1" applyFill="1" applyAlignment="1">
      <alignment horizontal="right"/>
      <protection/>
    </xf>
    <xf numFmtId="0" fontId="87" fillId="0" borderId="13" xfId="50" applyFont="1" applyFill="1" applyBorder="1" applyAlignment="1">
      <alignment horizontal="left" vertical="center" wrapText="1"/>
      <protection/>
    </xf>
    <xf numFmtId="0" fontId="0" fillId="0" borderId="12" xfId="50" applyFont="1" applyFill="1" applyBorder="1">
      <alignment/>
      <protection/>
    </xf>
    <xf numFmtId="49" fontId="68" fillId="0" borderId="13" xfId="80" applyNumberFormat="1" applyFont="1" applyFill="1" applyBorder="1">
      <alignment/>
      <protection/>
    </xf>
    <xf numFmtId="49" fontId="68" fillId="33" borderId="13" xfId="80" applyNumberFormat="1" applyFont="1" applyFill="1" applyBorder="1">
      <alignment/>
      <protection/>
    </xf>
    <xf numFmtId="0" fontId="85" fillId="0" borderId="12" xfId="50" applyFont="1" applyFill="1" applyBorder="1">
      <alignment/>
      <protection/>
    </xf>
    <xf numFmtId="0" fontId="68" fillId="33" borderId="13" xfId="50" applyFont="1" applyFill="1" applyBorder="1" applyAlignment="1">
      <alignment horizontal="left" vertical="center" wrapText="1"/>
      <protection/>
    </xf>
    <xf numFmtId="49" fontId="68" fillId="0" borderId="13" xfId="84" applyNumberFormat="1" applyFont="1" applyFill="1" applyBorder="1">
      <alignment/>
      <protection/>
    </xf>
    <xf numFmtId="0" fontId="85" fillId="0" borderId="0" xfId="51" applyFont="1" applyBorder="1">
      <alignment/>
      <protection/>
    </xf>
    <xf numFmtId="0" fontId="85" fillId="0" borderId="12" xfId="50" applyFont="1" applyFill="1" applyBorder="1" applyAlignment="1">
      <alignment horizontal="center" vertical="center" wrapText="1"/>
      <protection/>
    </xf>
    <xf numFmtId="49" fontId="68" fillId="0" borderId="13" xfId="85" applyNumberFormat="1" applyFont="1" applyFill="1" applyBorder="1">
      <alignment/>
      <protection/>
    </xf>
    <xf numFmtId="49" fontId="68" fillId="0" borderId="13" xfId="86" applyNumberFormat="1" applyFont="1" applyFill="1" applyBorder="1">
      <alignment/>
      <protection/>
    </xf>
    <xf numFmtId="49" fontId="68" fillId="0" borderId="13" xfId="88" applyNumberFormat="1" applyFont="1" applyFill="1" applyBorder="1">
      <alignment/>
      <protection/>
    </xf>
    <xf numFmtId="49" fontId="68" fillId="0" borderId="13" xfId="87" applyNumberFormat="1" applyFont="1" applyFill="1" applyBorder="1">
      <alignment/>
      <protection/>
    </xf>
    <xf numFmtId="49" fontId="68" fillId="0" borderId="13" xfId="83" applyNumberFormat="1" applyFont="1" applyFill="1" applyBorder="1">
      <alignment/>
      <protection/>
    </xf>
    <xf numFmtId="49" fontId="68" fillId="0" borderId="13" xfId="89" applyNumberFormat="1" applyFont="1" applyFill="1" applyBorder="1">
      <alignment/>
      <protection/>
    </xf>
    <xf numFmtId="49" fontId="68" fillId="0" borderId="13" xfId="81" applyNumberFormat="1" applyFont="1" applyFill="1" applyBorder="1">
      <alignment/>
      <protection/>
    </xf>
    <xf numFmtId="49" fontId="68" fillId="0" borderId="13" xfId="82" applyNumberFormat="1" applyFont="1" applyFill="1" applyBorder="1">
      <alignment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7" fontId="0" fillId="0" borderId="16" xfId="0" applyNumberFormat="1" applyFont="1" applyFill="1" applyBorder="1" applyAlignment="1">
      <alignment vertical="center"/>
    </xf>
    <xf numFmtId="187" fontId="1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7" xfId="0" applyNumberFormat="1" applyFont="1" applyBorder="1" applyAlignment="1">
      <alignment vertical="center"/>
    </xf>
    <xf numFmtId="187" fontId="13" fillId="0" borderId="10" xfId="0" applyNumberFormat="1" applyFont="1" applyBorder="1" applyAlignment="1">
      <alignment vertical="center"/>
    </xf>
    <xf numFmtId="188" fontId="13" fillId="0" borderId="10" xfId="0" applyNumberFormat="1" applyFont="1" applyBorder="1" applyAlignment="1">
      <alignment vertical="center"/>
    </xf>
    <xf numFmtId="188" fontId="13" fillId="0" borderId="17" xfId="0" applyNumberFormat="1" applyFont="1" applyBorder="1" applyAlignment="1">
      <alignment vertical="center"/>
    </xf>
    <xf numFmtId="187" fontId="10" fillId="0" borderId="10" xfId="0" applyNumberFormat="1" applyFont="1" applyBorder="1" applyAlignment="1">
      <alignment horizontal="right" vertical="center"/>
    </xf>
    <xf numFmtId="188" fontId="13" fillId="0" borderId="18" xfId="0" applyNumberFormat="1" applyFont="1" applyBorder="1" applyAlignment="1">
      <alignment vertical="center"/>
    </xf>
    <xf numFmtId="0" fontId="18" fillId="0" borderId="0" xfId="0" applyFont="1" applyAlignment="1">
      <alignment/>
    </xf>
    <xf numFmtId="188" fontId="15" fillId="0" borderId="19" xfId="0" applyNumberFormat="1" applyFont="1" applyBorder="1" applyAlignment="1">
      <alignment vertical="center"/>
    </xf>
    <xf numFmtId="188" fontId="15" fillId="0" borderId="20" xfId="0" applyNumberFormat="1" applyFont="1" applyBorder="1" applyAlignment="1">
      <alignment vertical="center"/>
    </xf>
    <xf numFmtId="187" fontId="0" fillId="0" borderId="11" xfId="0" applyNumberFormat="1" applyFont="1" applyFill="1" applyBorder="1" applyAlignment="1">
      <alignment vertical="center"/>
    </xf>
    <xf numFmtId="187" fontId="10" fillId="0" borderId="10" xfId="0" applyNumberFormat="1" applyFont="1" applyFill="1" applyBorder="1" applyAlignment="1">
      <alignment vertical="center"/>
    </xf>
    <xf numFmtId="187" fontId="0" fillId="0" borderId="21" xfId="0" applyNumberFormat="1" applyFont="1" applyFill="1" applyBorder="1" applyAlignment="1">
      <alignment vertical="center"/>
    </xf>
    <xf numFmtId="180" fontId="13" fillId="0" borderId="18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88" fontId="20" fillId="0" borderId="23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188" fontId="21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left" vertical="center" shrinkToFit="1"/>
    </xf>
    <xf numFmtId="187" fontId="15" fillId="0" borderId="26" xfId="0" applyNumberFormat="1" applyFont="1" applyFill="1" applyBorder="1" applyAlignment="1">
      <alignment vertical="center"/>
    </xf>
    <xf numFmtId="187" fontId="15" fillId="0" borderId="19" xfId="0" applyNumberFormat="1" applyFont="1" applyFill="1" applyBorder="1" applyAlignment="1">
      <alignment vertical="center"/>
    </xf>
    <xf numFmtId="188" fontId="15" fillId="0" borderId="19" xfId="0" applyNumberFormat="1" applyFont="1" applyFill="1" applyBorder="1" applyAlignment="1">
      <alignment vertical="center"/>
    </xf>
    <xf numFmtId="188" fontId="15" fillId="0" borderId="20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0" fillId="0" borderId="28" xfId="0" applyFont="1" applyFill="1" applyBorder="1" applyAlignment="1">
      <alignment horizontal="left" vertical="center" shrinkToFit="1"/>
    </xf>
    <xf numFmtId="187" fontId="13" fillId="0" borderId="16" xfId="0" applyNumberFormat="1" applyFont="1" applyFill="1" applyBorder="1" applyAlignment="1">
      <alignment vertical="center"/>
    </xf>
    <xf numFmtId="187" fontId="13" fillId="0" borderId="10" xfId="0" applyNumberFormat="1" applyFont="1" applyFill="1" applyBorder="1" applyAlignment="1">
      <alignment vertical="center"/>
    </xf>
    <xf numFmtId="188" fontId="22" fillId="0" borderId="10" xfId="0" applyNumberFormat="1" applyFont="1" applyFill="1" applyBorder="1" applyAlignment="1">
      <alignment vertical="center" wrapText="1"/>
    </xf>
    <xf numFmtId="188" fontId="22" fillId="0" borderId="17" xfId="0" applyNumberFormat="1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1" fillId="0" borderId="28" xfId="0" applyFont="1" applyFill="1" applyBorder="1" applyAlignment="1">
      <alignment horizontal="left" vertical="center" shrinkToFit="1"/>
    </xf>
    <xf numFmtId="187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29" xfId="0" applyFont="1" applyFill="1" applyBorder="1" applyAlignment="1">
      <alignment vertical="center" wrapText="1"/>
    </xf>
    <xf numFmtId="188" fontId="23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7" fontId="13" fillId="34" borderId="16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horizontal="left" vertical="center" shrinkToFit="1"/>
    </xf>
    <xf numFmtId="187" fontId="0" fillId="0" borderId="31" xfId="0" applyNumberFormat="1" applyFont="1" applyFill="1" applyBorder="1" applyAlignment="1">
      <alignment vertical="center"/>
    </xf>
    <xf numFmtId="187" fontId="0" fillId="0" borderId="18" xfId="0" applyNumberFormat="1" applyFont="1" applyFill="1" applyBorder="1" applyAlignment="1">
      <alignment vertical="center"/>
    </xf>
    <xf numFmtId="188" fontId="22" fillId="0" borderId="18" xfId="0" applyNumberFormat="1" applyFont="1" applyFill="1" applyBorder="1" applyAlignment="1">
      <alignment vertical="center" wrapText="1"/>
    </xf>
    <xf numFmtId="188" fontId="22" fillId="0" borderId="32" xfId="0" applyNumberFormat="1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left" vertical="center" shrinkToFit="1"/>
    </xf>
    <xf numFmtId="0" fontId="22" fillId="0" borderId="2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187" fontId="15" fillId="0" borderId="12" xfId="0" applyNumberFormat="1" applyFont="1" applyFill="1" applyBorder="1" applyAlignment="1">
      <alignment vertical="center"/>
    </xf>
    <xf numFmtId="187" fontId="15" fillId="0" borderId="34" xfId="0" applyNumberFormat="1" applyFont="1" applyFill="1" applyBorder="1" applyAlignment="1">
      <alignment vertical="center"/>
    </xf>
    <xf numFmtId="187" fontId="13" fillId="0" borderId="11" xfId="0" applyNumberFormat="1" applyFont="1" applyFill="1" applyBorder="1" applyAlignment="1">
      <alignment vertical="center"/>
    </xf>
    <xf numFmtId="187" fontId="13" fillId="0" borderId="35" xfId="0" applyNumberFormat="1" applyFont="1" applyFill="1" applyBorder="1" applyAlignment="1">
      <alignment vertical="center"/>
    </xf>
    <xf numFmtId="187" fontId="0" fillId="0" borderId="35" xfId="0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 applyProtection="1">
      <alignment horizontal="right" vertical="center"/>
      <protection/>
    </xf>
    <xf numFmtId="3" fontId="1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36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horizontal="left" vertical="center" shrinkToFit="1"/>
    </xf>
    <xf numFmtId="0" fontId="20" fillId="0" borderId="38" xfId="0" applyFont="1" applyFill="1" applyBorder="1" applyAlignment="1">
      <alignment horizontal="left" vertical="center" shrinkToFit="1"/>
    </xf>
    <xf numFmtId="0" fontId="21" fillId="0" borderId="38" xfId="0" applyFont="1" applyFill="1" applyBorder="1" applyAlignment="1">
      <alignment horizontal="left" vertical="center" shrinkToFit="1"/>
    </xf>
    <xf numFmtId="187" fontId="10" fillId="0" borderId="16" xfId="0" applyNumberFormat="1" applyFont="1" applyFill="1" applyBorder="1" applyAlignment="1">
      <alignment vertical="center"/>
    </xf>
    <xf numFmtId="0" fontId="24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187" fontId="10" fillId="0" borderId="11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vertical="center" shrinkToFit="1"/>
    </xf>
    <xf numFmtId="187" fontId="15" fillId="0" borderId="20" xfId="0" applyNumberFormat="1" applyFont="1" applyFill="1" applyBorder="1" applyAlignment="1">
      <alignment vertical="center"/>
    </xf>
    <xf numFmtId="187" fontId="13" fillId="0" borderId="17" xfId="0" applyNumberFormat="1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horizontal="left" vertical="center" shrinkToFit="1"/>
    </xf>
    <xf numFmtId="0" fontId="21" fillId="0" borderId="40" xfId="0" applyFont="1" applyFill="1" applyBorder="1" applyAlignment="1">
      <alignment vertical="center" wrapText="1"/>
    </xf>
    <xf numFmtId="0" fontId="21" fillId="0" borderId="39" xfId="0" applyFont="1" applyFill="1" applyBorder="1" applyAlignment="1">
      <alignment horizontal="left" vertical="center" shrinkToFit="1"/>
    </xf>
    <xf numFmtId="187" fontId="0" fillId="0" borderId="32" xfId="0" applyNumberFormat="1" applyFont="1" applyFill="1" applyBorder="1" applyAlignment="1">
      <alignment vertical="center"/>
    </xf>
    <xf numFmtId="187" fontId="0" fillId="0" borderId="41" xfId="0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187" fontId="15" fillId="0" borderId="43" xfId="0" applyNumberFormat="1" applyFont="1" applyFill="1" applyBorder="1" applyAlignment="1">
      <alignment vertical="center"/>
    </xf>
    <xf numFmtId="187" fontId="15" fillId="0" borderId="13" xfId="0" applyNumberFormat="1" applyFont="1" applyFill="1" applyBorder="1" applyAlignment="1">
      <alignment vertical="center"/>
    </xf>
    <xf numFmtId="188" fontId="15" fillId="0" borderId="13" xfId="0" applyNumberFormat="1" applyFont="1" applyFill="1" applyBorder="1" applyAlignment="1">
      <alignment vertical="center"/>
    </xf>
    <xf numFmtId="188" fontId="15" fillId="0" borderId="44" xfId="0" applyNumberFormat="1" applyFont="1" applyFill="1" applyBorder="1" applyAlignment="1">
      <alignment vertical="center"/>
    </xf>
    <xf numFmtId="194" fontId="13" fillId="0" borderId="10" xfId="0" applyNumberFormat="1" applyFont="1" applyFill="1" applyBorder="1" applyAlignment="1" applyProtection="1">
      <alignment horizontal="right" vertical="center"/>
      <protection/>
    </xf>
    <xf numFmtId="194" fontId="13" fillId="0" borderId="16" xfId="0" applyNumberFormat="1" applyFont="1" applyFill="1" applyBorder="1" applyAlignment="1">
      <alignment vertical="center"/>
    </xf>
    <xf numFmtId="0" fontId="25" fillId="0" borderId="29" xfId="0" applyFont="1" applyFill="1" applyBorder="1" applyAlignment="1">
      <alignment vertical="center" wrapText="1"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188" fontId="22" fillId="0" borderId="10" xfId="0" applyNumberFormat="1" applyFont="1" applyFill="1" applyBorder="1" applyAlignment="1">
      <alignment vertical="center" shrinkToFit="1"/>
    </xf>
    <xf numFmtId="0" fontId="22" fillId="0" borderId="29" xfId="0" applyFont="1" applyFill="1" applyBorder="1" applyAlignment="1">
      <alignment vertical="center" wrapText="1"/>
    </xf>
    <xf numFmtId="187" fontId="0" fillId="0" borderId="14" xfId="0" applyNumberFormat="1" applyFont="1" applyFill="1" applyBorder="1" applyAlignment="1">
      <alignment vertical="center"/>
    </xf>
    <xf numFmtId="188" fontId="22" fillId="0" borderId="14" xfId="0" applyNumberFormat="1" applyFont="1" applyFill="1" applyBorder="1" applyAlignment="1">
      <alignment vertical="center" wrapText="1"/>
    </xf>
    <xf numFmtId="188" fontId="22" fillId="0" borderId="15" xfId="0" applyNumberFormat="1" applyFont="1" applyFill="1" applyBorder="1" applyAlignment="1">
      <alignment vertical="center" wrapText="1"/>
    </xf>
    <xf numFmtId="187" fontId="15" fillId="0" borderId="45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left" vertical="center" shrinkToFit="1"/>
    </xf>
    <xf numFmtId="188" fontId="22" fillId="0" borderId="18" xfId="0" applyNumberFormat="1" applyFont="1" applyFill="1" applyBorder="1" applyAlignment="1">
      <alignment vertical="center" shrinkToFit="1"/>
    </xf>
    <xf numFmtId="0" fontId="21" fillId="0" borderId="28" xfId="0" applyFont="1" applyFill="1" applyBorder="1" applyAlignment="1">
      <alignment vertical="center" shrinkToFit="1"/>
    </xf>
    <xf numFmtId="188" fontId="15" fillId="0" borderId="17" xfId="0" applyNumberFormat="1" applyFont="1" applyFill="1" applyBorder="1" applyAlignment="1">
      <alignment vertical="center"/>
    </xf>
    <xf numFmtId="188" fontId="15" fillId="0" borderId="32" xfId="0" applyNumberFormat="1" applyFont="1" applyFill="1" applyBorder="1" applyAlignment="1">
      <alignment vertical="center"/>
    </xf>
    <xf numFmtId="187" fontId="13" fillId="0" borderId="31" xfId="0" applyNumberFormat="1" applyFont="1" applyFill="1" applyBorder="1" applyAlignment="1">
      <alignment vertical="center"/>
    </xf>
    <xf numFmtId="187" fontId="13" fillId="0" borderId="18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horizontal="left" vertical="center" shrinkToFit="1"/>
    </xf>
    <xf numFmtId="187" fontId="15" fillId="0" borderId="48" xfId="0" applyNumberFormat="1" applyFont="1" applyFill="1" applyBorder="1" applyAlignment="1">
      <alignment vertical="center"/>
    </xf>
    <xf numFmtId="187" fontId="15" fillId="0" borderId="49" xfId="0" applyNumberFormat="1" applyFont="1" applyFill="1" applyBorder="1" applyAlignment="1">
      <alignment vertical="center"/>
    </xf>
    <xf numFmtId="188" fontId="15" fillId="0" borderId="49" xfId="0" applyNumberFormat="1" applyFont="1" applyFill="1" applyBorder="1" applyAlignment="1">
      <alignment vertical="center"/>
    </xf>
    <xf numFmtId="188" fontId="15" fillId="0" borderId="50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187" fontId="15" fillId="0" borderId="19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 indent="1" shrinkToFit="1"/>
    </xf>
    <xf numFmtId="187" fontId="13" fillId="0" borderId="10" xfId="0" applyNumberFormat="1" applyFont="1" applyBorder="1" applyAlignment="1">
      <alignment horizontal="right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vertical="center"/>
    </xf>
    <xf numFmtId="187" fontId="15" fillId="0" borderId="10" xfId="0" applyNumberFormat="1" applyFont="1" applyBorder="1" applyAlignment="1">
      <alignment vertical="center"/>
    </xf>
    <xf numFmtId="188" fontId="15" fillId="0" borderId="10" xfId="0" applyNumberFormat="1" applyFont="1" applyBorder="1" applyAlignment="1">
      <alignment vertical="center"/>
    </xf>
    <xf numFmtId="188" fontId="15" fillId="0" borderId="17" xfId="0" applyNumberFormat="1" applyFont="1" applyBorder="1" applyAlignment="1">
      <alignment vertical="center"/>
    </xf>
    <xf numFmtId="0" fontId="0" fillId="0" borderId="16" xfId="0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187" fontId="15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 shrinkToFit="1"/>
    </xf>
    <xf numFmtId="180" fontId="15" fillId="0" borderId="10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180" fontId="13" fillId="0" borderId="17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188" fontId="15" fillId="0" borderId="32" xfId="0" applyNumberFormat="1" applyFont="1" applyBorder="1" applyAlignment="1">
      <alignment vertical="center"/>
    </xf>
    <xf numFmtId="0" fontId="0" fillId="0" borderId="0" xfId="57" applyFont="1" applyFill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>
      <alignment horizontal="center" vertical="center"/>
    </xf>
    <xf numFmtId="188" fontId="4" fillId="0" borderId="18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57" applyFont="1" applyFill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8" fontId="1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115" applyNumberFormat="1" applyFont="1" applyFill="1" applyBorder="1" applyAlignment="1" applyProtection="1">
      <alignment vertical="center"/>
      <protection locked="0"/>
    </xf>
    <xf numFmtId="0" fontId="4" fillId="0" borderId="10" xfId="57" applyFont="1" applyFill="1" applyBorder="1">
      <alignment vertical="center"/>
      <protection/>
    </xf>
    <xf numFmtId="0" fontId="4" fillId="0" borderId="17" xfId="57" applyFont="1" applyFill="1" applyBorder="1">
      <alignment vertical="center"/>
      <protection/>
    </xf>
    <xf numFmtId="187" fontId="23" fillId="0" borderId="10" xfId="0" applyNumberFormat="1" applyFont="1" applyFill="1" applyBorder="1" applyAlignment="1">
      <alignment vertical="center"/>
    </xf>
    <xf numFmtId="0" fontId="4" fillId="0" borderId="18" xfId="115" applyNumberFormat="1" applyFont="1" applyFill="1" applyBorder="1" applyAlignment="1" applyProtection="1">
      <alignment vertical="center"/>
      <protection locked="0"/>
    </xf>
    <xf numFmtId="187" fontId="4" fillId="0" borderId="18" xfId="57" applyNumberFormat="1" applyFont="1" applyFill="1" applyBorder="1">
      <alignment vertical="center"/>
      <protection/>
    </xf>
    <xf numFmtId="0" fontId="4" fillId="0" borderId="18" xfId="57" applyFont="1" applyFill="1" applyBorder="1">
      <alignment vertical="center"/>
      <protection/>
    </xf>
    <xf numFmtId="0" fontId="4" fillId="0" borderId="32" xfId="57" applyFont="1" applyFill="1" applyBorder="1">
      <alignment vertical="center"/>
      <protection/>
    </xf>
    <xf numFmtId="0" fontId="10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187" fontId="0" fillId="0" borderId="17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28" fillId="0" borderId="31" xfId="0" applyNumberFormat="1" applyFont="1" applyFill="1" applyBorder="1" applyAlignment="1" applyProtection="1">
      <alignment horizontal="center" vertical="center"/>
      <protection/>
    </xf>
    <xf numFmtId="187" fontId="28" fillId="0" borderId="32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6" xfId="0" applyFont="1" applyBorder="1" applyAlignment="1">
      <alignment vertical="center"/>
    </xf>
    <xf numFmtId="187" fontId="15" fillId="0" borderId="1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7" fontId="0" fillId="0" borderId="15" xfId="0" applyNumberFormat="1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187" fontId="15" fillId="0" borderId="32" xfId="0" applyNumberFormat="1" applyFont="1" applyBorder="1" applyAlignment="1">
      <alignment vertical="center"/>
    </xf>
    <xf numFmtId="0" fontId="0" fillId="0" borderId="0" xfId="47" applyFont="1" applyFill="1">
      <alignment vertical="center"/>
      <protection/>
    </xf>
    <xf numFmtId="0" fontId="68" fillId="0" borderId="0" xfId="65" applyFont="1" applyFill="1">
      <alignment vertical="center"/>
      <protection/>
    </xf>
    <xf numFmtId="0" fontId="85" fillId="0" borderId="0" xfId="97" applyFont="1" applyFill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4" fillId="0" borderId="0" xfId="97" applyFont="1" applyFill="1" applyAlignment="1">
      <alignment/>
      <protection/>
    </xf>
    <xf numFmtId="180" fontId="13" fillId="0" borderId="10" xfId="0" applyNumberFormat="1" applyFont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/>
    </xf>
    <xf numFmtId="0" fontId="29" fillId="0" borderId="17" xfId="0" applyFont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vertical="center"/>
    </xf>
    <xf numFmtId="0" fontId="30" fillId="0" borderId="17" xfId="0" applyFont="1" applyBorder="1" applyAlignment="1">
      <alignment/>
    </xf>
    <xf numFmtId="0" fontId="4" fillId="0" borderId="16" xfId="97" applyFont="1" applyFill="1" applyBorder="1" applyAlignment="1">
      <alignment vertical="center"/>
      <protection/>
    </xf>
    <xf numFmtId="0" fontId="4" fillId="0" borderId="10" xfId="96" applyFont="1" applyFill="1" applyBorder="1">
      <alignment/>
      <protection/>
    </xf>
    <xf numFmtId="187" fontId="4" fillId="0" borderId="10" xfId="0" applyNumberFormat="1" applyFont="1" applyFill="1" applyBorder="1" applyAlignment="1">
      <alignment vertical="center"/>
    </xf>
    <xf numFmtId="0" fontId="4" fillId="0" borderId="17" xfId="97" applyFont="1" applyFill="1" applyBorder="1" applyAlignment="1">
      <alignment/>
      <protection/>
    </xf>
    <xf numFmtId="0" fontId="4" fillId="0" borderId="16" xfId="102" applyFont="1" applyFill="1" applyBorder="1" applyAlignment="1" applyProtection="1">
      <alignment horizontal="left" vertical="center"/>
      <protection locked="0"/>
    </xf>
    <xf numFmtId="0" fontId="4" fillId="0" borderId="10" xfId="115" applyNumberFormat="1" applyFont="1" applyFill="1" applyBorder="1" applyAlignment="1" applyProtection="1">
      <alignment vertical="center"/>
      <protection locked="0"/>
    </xf>
    <xf numFmtId="187" fontId="4" fillId="0" borderId="10" xfId="57" applyNumberFormat="1" applyFont="1" applyFill="1" applyBorder="1">
      <alignment vertical="center"/>
      <protection/>
    </xf>
    <xf numFmtId="188" fontId="4" fillId="0" borderId="10" xfId="57" applyNumberFormat="1" applyFont="1" applyFill="1" applyBorder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31" xfId="102" applyFont="1" applyFill="1" applyBorder="1" applyAlignment="1" applyProtection="1">
      <alignment horizontal="center" vertical="center"/>
      <protection locked="0"/>
    </xf>
    <xf numFmtId="0" fontId="4" fillId="0" borderId="18" xfId="115" applyNumberFormat="1" applyFont="1" applyFill="1" applyBorder="1" applyAlignment="1" applyProtection="1">
      <alignment vertical="center"/>
      <protection locked="0"/>
    </xf>
    <xf numFmtId="188" fontId="4" fillId="0" borderId="18" xfId="57" applyNumberFormat="1" applyFont="1" applyFill="1" applyBorder="1">
      <alignment vertical="center"/>
      <protection/>
    </xf>
    <xf numFmtId="0" fontId="4" fillId="0" borderId="32" xfId="97" applyFont="1" applyFill="1" applyBorder="1" applyAlignment="1">
      <alignment/>
      <protection/>
    </xf>
    <xf numFmtId="0" fontId="1" fillId="0" borderId="0" xfId="0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88" fontId="15" fillId="0" borderId="10" xfId="0" applyNumberFormat="1" applyFont="1" applyBorder="1" applyAlignment="1">
      <alignment vertical="center"/>
    </xf>
    <xf numFmtId="187" fontId="4" fillId="0" borderId="18" xfId="57" applyNumberFormat="1" applyFont="1" applyFill="1" applyBorder="1">
      <alignment vertical="center"/>
      <protection/>
    </xf>
    <xf numFmtId="0" fontId="84" fillId="0" borderId="0" xfId="0" applyFont="1" applyAlignment="1">
      <alignment vertical="center"/>
    </xf>
    <xf numFmtId="188" fontId="91" fillId="0" borderId="10" xfId="0" applyNumberFormat="1" applyFont="1" applyBorder="1" applyAlignment="1">
      <alignment vertical="center"/>
    </xf>
    <xf numFmtId="187" fontId="91" fillId="0" borderId="10" xfId="0" applyNumberFormat="1" applyFont="1" applyBorder="1" applyAlignment="1">
      <alignment vertical="center"/>
    </xf>
    <xf numFmtId="3" fontId="4" fillId="0" borderId="0" xfId="100" applyNumberFormat="1" applyFont="1" applyFill="1" applyProtection="1">
      <alignment/>
      <protection locked="0"/>
    </xf>
    <xf numFmtId="0" fontId="4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188" fontId="2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88" fontId="21" fillId="0" borderId="10" xfId="0" applyNumberFormat="1" applyFont="1" applyBorder="1" applyAlignment="1">
      <alignment vertical="center" wrapText="1"/>
    </xf>
    <xf numFmtId="0" fontId="92" fillId="0" borderId="16" xfId="0" applyFont="1" applyBorder="1" applyAlignment="1">
      <alignment horizontal="left" vertical="center" shrinkToFit="1"/>
    </xf>
    <xf numFmtId="0" fontId="93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horizontal="left" vertical="center" shrinkToFit="1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6" xfId="0" applyFont="1" applyBorder="1" applyAlignment="1">
      <alignment horizontal="center" vertical="center" shrinkToFit="1"/>
    </xf>
    <xf numFmtId="187" fontId="4" fillId="0" borderId="10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3" fontId="4" fillId="0" borderId="10" xfId="100" applyNumberFormat="1" applyFont="1" applyBorder="1" applyAlignment="1" applyProtection="1">
      <alignment vertical="center"/>
      <protection locked="0"/>
    </xf>
    <xf numFmtId="3" fontId="4" fillId="0" borderId="17" xfId="100" applyNumberFormat="1" applyFont="1" applyFill="1" applyBorder="1" applyProtection="1">
      <alignment/>
      <protection locked="0"/>
    </xf>
    <xf numFmtId="0" fontId="4" fillId="0" borderId="31" xfId="103" applyFont="1" applyFill="1" applyBorder="1" applyAlignment="1">
      <alignment horizontal="center" vertical="center"/>
      <protection/>
    </xf>
    <xf numFmtId="3" fontId="4" fillId="0" borderId="18" xfId="100" applyNumberFormat="1" applyFont="1" applyBorder="1" applyAlignment="1" applyProtection="1">
      <alignment vertical="center"/>
      <protection locked="0"/>
    </xf>
    <xf numFmtId="3" fontId="4" fillId="0" borderId="32" xfId="100" applyNumberFormat="1" applyFont="1" applyFill="1" applyBorder="1" applyProtection="1">
      <alignment/>
      <protection locked="0"/>
    </xf>
    <xf numFmtId="0" fontId="10" fillId="0" borderId="16" xfId="0" applyFont="1" applyFill="1" applyBorder="1" applyAlignment="1">
      <alignment vertical="center" wrapText="1"/>
    </xf>
    <xf numFmtId="0" fontId="0" fillId="0" borderId="0" xfId="66" applyFont="1" applyFill="1">
      <alignment/>
      <protection/>
    </xf>
    <xf numFmtId="0" fontId="87" fillId="0" borderId="26" xfId="45" applyFont="1" applyFill="1" applyBorder="1" applyAlignment="1">
      <alignment horizontal="center" vertical="center"/>
      <protection/>
    </xf>
    <xf numFmtId="0" fontId="84" fillId="0" borderId="19" xfId="72" applyFont="1" applyFill="1" applyBorder="1" applyAlignment="1">
      <alignment horizontal="center" vertical="center" wrapText="1"/>
      <protection/>
    </xf>
    <xf numFmtId="0" fontId="84" fillId="0" borderId="19" xfId="47" applyFont="1" applyFill="1" applyBorder="1" applyAlignment="1">
      <alignment horizontal="center" vertical="center" wrapText="1"/>
      <protection/>
    </xf>
    <xf numFmtId="0" fontId="84" fillId="0" borderId="20" xfId="47" applyFont="1" applyFill="1" applyBorder="1" applyAlignment="1">
      <alignment horizontal="center" vertical="center" wrapText="1"/>
      <protection/>
    </xf>
    <xf numFmtId="180" fontId="13" fillId="0" borderId="16" xfId="0" applyNumberFormat="1" applyFont="1" applyFill="1" applyBorder="1" applyAlignment="1">
      <alignment vertical="center"/>
    </xf>
    <xf numFmtId="0" fontId="87" fillId="0" borderId="10" xfId="45" applyFont="1" applyFill="1" applyBorder="1" applyAlignment="1">
      <alignment vertical="center"/>
      <protection/>
    </xf>
    <xf numFmtId="0" fontId="0" fillId="0" borderId="17" xfId="47" applyFont="1" applyFill="1" applyBorder="1">
      <alignment vertical="center"/>
      <protection/>
    </xf>
    <xf numFmtId="0" fontId="68" fillId="0" borderId="10" xfId="45" applyFont="1" applyFill="1" applyBorder="1" applyAlignment="1">
      <alignment vertical="center"/>
      <protection/>
    </xf>
    <xf numFmtId="180" fontId="10" fillId="0" borderId="16" xfId="0" applyNumberFormat="1" applyFont="1" applyFill="1" applyBorder="1" applyAlignment="1">
      <alignment horizontal="left" vertical="center" wrapText="1"/>
    </xf>
    <xf numFmtId="180" fontId="10" fillId="0" borderId="16" xfId="0" applyNumberFormat="1" applyFont="1" applyFill="1" applyBorder="1" applyAlignment="1">
      <alignment vertical="center"/>
    </xf>
    <xf numFmtId="180" fontId="10" fillId="0" borderId="16" xfId="0" applyNumberFormat="1" applyFont="1" applyFill="1" applyBorder="1" applyAlignment="1">
      <alignment horizontal="left" vertical="center"/>
    </xf>
    <xf numFmtId="0" fontId="87" fillId="0" borderId="16" xfId="45" applyFont="1" applyFill="1" applyBorder="1" applyAlignment="1">
      <alignment horizontal="center" vertical="center"/>
      <protection/>
    </xf>
    <xf numFmtId="0" fontId="85" fillId="0" borderId="10" xfId="47" applyFont="1" applyFill="1" applyBorder="1">
      <alignment vertical="center"/>
      <protection/>
    </xf>
    <xf numFmtId="0" fontId="68" fillId="0" borderId="16" xfId="45" applyFont="1" applyFill="1" applyBorder="1" applyAlignment="1">
      <alignment horizontal="left" vertical="center"/>
      <protection/>
    </xf>
    <xf numFmtId="0" fontId="68" fillId="0" borderId="16" xfId="45" applyFont="1" applyFill="1" applyBorder="1" applyAlignment="1">
      <alignment vertical="center"/>
      <protection/>
    </xf>
    <xf numFmtId="1" fontId="0" fillId="0" borderId="10" xfId="66" applyNumberFormat="1" applyFont="1" applyFill="1" applyBorder="1" applyAlignment="1">
      <alignment horizontal="right" vertical="center"/>
      <protection/>
    </xf>
    <xf numFmtId="1" fontId="0" fillId="0" borderId="10" xfId="66" applyNumberFormat="1" applyFont="1" applyFill="1" applyBorder="1" applyAlignment="1">
      <alignment horizontal="center" vertical="center"/>
      <protection/>
    </xf>
    <xf numFmtId="186" fontId="0" fillId="0" borderId="10" xfId="66" applyNumberFormat="1" applyFont="1" applyFill="1" applyBorder="1" applyAlignment="1">
      <alignment vertical="center"/>
      <protection/>
    </xf>
    <xf numFmtId="188" fontId="0" fillId="0" borderId="17" xfId="47" applyNumberFormat="1" applyFont="1" applyFill="1" applyBorder="1">
      <alignment vertical="center"/>
      <protection/>
    </xf>
    <xf numFmtId="0" fontId="10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68" fillId="33" borderId="16" xfId="45" applyFont="1" applyFill="1" applyBorder="1" applyAlignment="1">
      <alignment vertical="center"/>
      <protection/>
    </xf>
    <xf numFmtId="0" fontId="84" fillId="0" borderId="10" xfId="47" applyFont="1" applyFill="1" applyBorder="1">
      <alignment vertical="center"/>
      <protection/>
    </xf>
    <xf numFmtId="0" fontId="94" fillId="0" borderId="31" xfId="45" applyFont="1" applyFill="1" applyBorder="1" applyAlignment="1">
      <alignment horizontal="center" vertical="center"/>
      <protection/>
    </xf>
    <xf numFmtId="0" fontId="32" fillId="0" borderId="18" xfId="47" applyFont="1" applyFill="1" applyBorder="1">
      <alignment vertical="center"/>
      <protection/>
    </xf>
    <xf numFmtId="0" fontId="15" fillId="0" borderId="0" xfId="0" applyFont="1" applyAlignment="1">
      <alignment vertical="center"/>
    </xf>
    <xf numFmtId="1" fontId="91" fillId="0" borderId="10" xfId="66" applyNumberFormat="1" applyFont="1" applyFill="1" applyBorder="1" applyAlignment="1">
      <alignment horizontal="center" vertical="center"/>
      <protection/>
    </xf>
    <xf numFmtId="1" fontId="15" fillId="0" borderId="18" xfId="6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10" xfId="98" applyFont="1" applyFill="1" applyBorder="1">
      <alignment vertical="center"/>
      <protection/>
    </xf>
    <xf numFmtId="188" fontId="4" fillId="0" borderId="18" xfId="0" applyNumberFormat="1" applyFont="1" applyBorder="1" applyAlignment="1">
      <alignment vertical="center"/>
    </xf>
    <xf numFmtId="188" fontId="68" fillId="0" borderId="10" xfId="45" applyNumberFormat="1" applyFont="1" applyFill="1" applyBorder="1" applyAlignment="1">
      <alignment vertical="center"/>
      <protection/>
    </xf>
    <xf numFmtId="188" fontId="87" fillId="0" borderId="10" xfId="45" applyNumberFormat="1" applyFont="1" applyFill="1" applyBorder="1" applyAlignment="1">
      <alignment vertical="center"/>
      <protection/>
    </xf>
    <xf numFmtId="188" fontId="91" fillId="0" borderId="17" xfId="47" applyNumberFormat="1" applyFont="1" applyFill="1" applyBorder="1">
      <alignment vertical="center"/>
      <protection/>
    </xf>
    <xf numFmtId="188" fontId="94" fillId="0" borderId="18" xfId="45" applyNumberFormat="1" applyFont="1" applyFill="1" applyBorder="1" applyAlignment="1">
      <alignment vertical="center"/>
      <protection/>
    </xf>
    <xf numFmtId="188" fontId="15" fillId="0" borderId="32" xfId="47" applyNumberFormat="1" applyFont="1" applyFill="1" applyBorder="1">
      <alignment vertical="center"/>
      <protection/>
    </xf>
    <xf numFmtId="0" fontId="10" fillId="0" borderId="16" xfId="0" applyFont="1" applyFill="1" applyBorder="1" applyAlignment="1">
      <alignment vertical="center"/>
    </xf>
    <xf numFmtId="0" fontId="0" fillId="0" borderId="0" xfId="57" applyFont="1" applyFill="1">
      <alignment vertical="center"/>
      <protection/>
    </xf>
    <xf numFmtId="0" fontId="26" fillId="0" borderId="0" xfId="0" applyFont="1" applyAlignment="1">
      <alignment vertical="center"/>
    </xf>
    <xf numFmtId="185" fontId="35" fillId="0" borderId="12" xfId="50" applyNumberFormat="1" applyFont="1" applyFill="1" applyBorder="1" applyAlignment="1">
      <alignment vertical="center" wrapText="1"/>
      <protection/>
    </xf>
    <xf numFmtId="0" fontId="29" fillId="0" borderId="12" xfId="50" applyFont="1" applyFill="1" applyBorder="1">
      <alignment/>
      <protection/>
    </xf>
    <xf numFmtId="188" fontId="0" fillId="0" borderId="0" xfId="57" applyNumberFormat="1" applyFont="1" applyFill="1">
      <alignment vertical="center"/>
      <protection/>
    </xf>
    <xf numFmtId="188" fontId="84" fillId="0" borderId="12" xfId="35" applyNumberFormat="1" applyFont="1" applyBorder="1" applyAlignment="1">
      <alignment vertical="center" wrapText="1"/>
    </xf>
    <xf numFmtId="188" fontId="85" fillId="0" borderId="12" xfId="50" applyNumberFormat="1" applyFont="1" applyFill="1" applyBorder="1">
      <alignment/>
      <protection/>
    </xf>
    <xf numFmtId="188" fontId="0" fillId="0" borderId="12" xfId="50" applyNumberFormat="1" applyFont="1" applyFill="1" applyBorder="1">
      <alignment/>
      <protection/>
    </xf>
    <xf numFmtId="188" fontId="0" fillId="0" borderId="0" xfId="0" applyNumberFormat="1" applyFont="1" applyAlignment="1">
      <alignment vertical="center"/>
    </xf>
    <xf numFmtId="185" fontId="35" fillId="0" borderId="12" xfId="50" applyNumberFormat="1" applyFont="1" applyFill="1" applyBorder="1" applyAlignment="1">
      <alignment horizontal="center" vertical="center" wrapText="1"/>
      <protection/>
    </xf>
    <xf numFmtId="0" fontId="29" fillId="0" borderId="12" xfId="50" applyFont="1" applyFill="1" applyBorder="1" applyAlignment="1">
      <alignment horizontal="center" vertical="center" wrapText="1"/>
      <protection/>
    </xf>
    <xf numFmtId="188" fontId="85" fillId="0" borderId="0" xfId="51" applyNumberFormat="1" applyFont="1" applyFill="1" applyAlignment="1">
      <alignment horizontal="right"/>
      <protection/>
    </xf>
    <xf numFmtId="188" fontId="84" fillId="0" borderId="12" xfId="35" applyNumberFormat="1" applyFont="1" applyBorder="1" applyAlignment="1">
      <alignment horizontal="center" vertical="center" wrapText="1"/>
    </xf>
    <xf numFmtId="188" fontId="85" fillId="0" borderId="12" xfId="50" applyNumberFormat="1" applyFont="1" applyFill="1" applyBorder="1" applyAlignment="1">
      <alignment horizontal="center" vertical="center" wrapText="1"/>
      <protection/>
    </xf>
    <xf numFmtId="0" fontId="0" fillId="0" borderId="10" xfId="98" applyFont="1" applyFill="1" applyBorder="1">
      <alignment vertical="center"/>
      <protection/>
    </xf>
    <xf numFmtId="0" fontId="10" fillId="0" borderId="0" xfId="0" applyFont="1" applyFill="1" applyAlignment="1">
      <alignment/>
    </xf>
    <xf numFmtId="0" fontId="7" fillId="0" borderId="0" xfId="47" applyFont="1" applyBorder="1" applyAlignment="1">
      <alignment vertical="center" wrapText="1"/>
      <protection/>
    </xf>
    <xf numFmtId="0" fontId="0" fillId="0" borderId="0" xfId="57" applyFont="1" applyFill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47" applyFont="1" applyFill="1">
      <alignment vertical="center"/>
      <protection/>
    </xf>
    <xf numFmtId="0" fontId="0" fillId="33" borderId="0" xfId="101" applyFont="1" applyFill="1" applyProtection="1">
      <alignment/>
      <protection locked="0"/>
    </xf>
    <xf numFmtId="0" fontId="0" fillId="0" borderId="0" xfId="66" applyFont="1" applyFill="1">
      <alignment/>
      <protection/>
    </xf>
    <xf numFmtId="0" fontId="7" fillId="0" borderId="0" xfId="47" applyFont="1" applyBorder="1" applyAlignment="1">
      <alignment horizontal="left" vertical="center" wrapText="1"/>
      <protection/>
    </xf>
    <xf numFmtId="0" fontId="0" fillId="0" borderId="0" xfId="47" applyFont="1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10" xfId="98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57" applyFont="1" applyFill="1">
      <alignment vertical="center"/>
      <protection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57" applyFont="1" applyFill="1">
      <alignment vertical="center"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10" xfId="98" applyFont="1" applyFill="1" applyBorder="1">
      <alignment vertical="center"/>
      <protection/>
    </xf>
    <xf numFmtId="0" fontId="91" fillId="0" borderId="2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0" fillId="0" borderId="0" xfId="98" applyFont="1" applyBorder="1" applyAlignment="1">
      <alignment horizontal="left" vertical="center"/>
      <protection/>
    </xf>
    <xf numFmtId="0" fontId="36" fillId="0" borderId="0" xfId="98" applyFont="1" applyBorder="1" applyAlignment="1">
      <alignment horizontal="center" vertical="top"/>
      <protection/>
    </xf>
    <xf numFmtId="0" fontId="10" fillId="0" borderId="51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9" fillId="0" borderId="0" xfId="57" applyFont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0" fontId="7" fillId="0" borderId="51" xfId="47" applyFont="1" applyBorder="1" applyAlignment="1">
      <alignment horizontal="left" vertical="center" wrapText="1"/>
      <protection/>
    </xf>
    <xf numFmtId="0" fontId="7" fillId="0" borderId="51" xfId="4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/>
      <protection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61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0" fillId="0" borderId="6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188" fontId="21" fillId="0" borderId="67" xfId="0" applyNumberFormat="1" applyFont="1" applyFill="1" applyBorder="1" applyAlignment="1">
      <alignment horizontal="center" vertical="center" wrapText="1"/>
    </xf>
    <xf numFmtId="188" fontId="21" fillId="0" borderId="68" xfId="0" applyNumberFormat="1" applyFont="1" applyFill="1" applyBorder="1" applyAlignment="1">
      <alignment horizontal="center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>
      <alignment horizontal="center" vertical="center" wrapText="1"/>
    </xf>
    <xf numFmtId="188" fontId="21" fillId="0" borderId="71" xfId="0" applyNumberFormat="1" applyFont="1" applyFill="1" applyBorder="1" applyAlignment="1">
      <alignment horizontal="center" vertical="center" wrapText="1"/>
    </xf>
    <xf numFmtId="188" fontId="21" fillId="0" borderId="4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6" fillId="0" borderId="0" xfId="47" applyFont="1" applyBorder="1" applyAlignment="1">
      <alignment horizontal="center" vertical="center"/>
      <protection/>
    </xf>
    <xf numFmtId="0" fontId="0" fillId="0" borderId="72" xfId="47" applyFont="1" applyBorder="1" applyAlignment="1">
      <alignment horizontal="right" vertical="center"/>
      <protection/>
    </xf>
    <xf numFmtId="0" fontId="7" fillId="0" borderId="73" xfId="47" applyFont="1" applyBorder="1" applyAlignment="1">
      <alignment horizontal="left" vertical="center" wrapText="1"/>
      <protection/>
    </xf>
    <xf numFmtId="0" fontId="95" fillId="0" borderId="0" xfId="65" applyFont="1" applyBorder="1" applyAlignment="1">
      <alignment horizontal="center" vertical="center"/>
      <protection/>
    </xf>
    <xf numFmtId="0" fontId="7" fillId="0" borderId="0" xfId="65" applyFont="1" applyFill="1" applyAlignment="1">
      <alignment horizontal="left" vertical="center" wrapText="1"/>
      <protection/>
    </xf>
    <xf numFmtId="0" fontId="7" fillId="33" borderId="0" xfId="65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6" fillId="0" borderId="0" xfId="97" applyFont="1" applyBorder="1" applyAlignment="1">
      <alignment horizont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0" fontId="13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" fontId="26" fillId="33" borderId="0" xfId="101" applyNumberFormat="1" applyFont="1" applyFill="1" applyBorder="1" applyAlignment="1">
      <alignment horizontal="center"/>
      <protection/>
    </xf>
    <xf numFmtId="188" fontId="1" fillId="0" borderId="61" xfId="0" applyNumberFormat="1" applyFont="1" applyBorder="1" applyAlignment="1">
      <alignment horizontal="right" vertical="center" wrapText="1"/>
    </xf>
    <xf numFmtId="0" fontId="20" fillId="0" borderId="26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0" borderId="73" xfId="47" applyFont="1" applyBorder="1" applyAlignment="1">
      <alignment horizontal="left" vertical="center" wrapText="1"/>
      <protection/>
    </xf>
    <xf numFmtId="0" fontId="5" fillId="0" borderId="73" xfId="47" applyFont="1" applyBorder="1" applyAlignment="1">
      <alignment horizontal="left" vertical="center" wrapText="1"/>
      <protection/>
    </xf>
    <xf numFmtId="0" fontId="0" fillId="0" borderId="0" xfId="66" applyFont="1" applyBorder="1" applyAlignment="1">
      <alignment vertical="center" wrapText="1"/>
      <protection/>
    </xf>
    <xf numFmtId="0" fontId="26" fillId="0" borderId="0" xfId="66" applyFont="1" applyBorder="1" applyAlignment="1">
      <alignment horizontal="center" vertical="center"/>
      <protection/>
    </xf>
    <xf numFmtId="0" fontId="91" fillId="0" borderId="26" xfId="66" applyFont="1" applyBorder="1" applyAlignment="1">
      <alignment horizontal="center" vertical="center"/>
      <protection/>
    </xf>
    <xf numFmtId="0" fontId="91" fillId="0" borderId="16" xfId="66" applyFont="1" applyBorder="1" applyAlignment="1">
      <alignment horizontal="center" vertical="center"/>
      <protection/>
    </xf>
    <xf numFmtId="0" fontId="91" fillId="0" borderId="19" xfId="66" applyFont="1" applyBorder="1" applyAlignment="1">
      <alignment horizontal="center" vertical="center" wrapText="1"/>
      <protection/>
    </xf>
    <xf numFmtId="0" fontId="91" fillId="0" borderId="10" xfId="66" applyFont="1" applyBorder="1" applyAlignment="1">
      <alignment horizontal="center" vertical="center" wrapText="1"/>
      <protection/>
    </xf>
    <xf numFmtId="0" fontId="91" fillId="0" borderId="19" xfId="59" applyFont="1" applyBorder="1" applyAlignment="1">
      <alignment horizontal="center" vertical="center"/>
      <protection/>
    </xf>
    <xf numFmtId="0" fontId="91" fillId="0" borderId="10" xfId="59" applyFont="1" applyBorder="1" applyAlignment="1">
      <alignment horizontal="center" vertical="center"/>
      <protection/>
    </xf>
    <xf numFmtId="0" fontId="91" fillId="0" borderId="19" xfId="59" applyFont="1" applyBorder="1" applyAlignment="1">
      <alignment horizontal="center" vertical="center" wrapText="1"/>
      <protection/>
    </xf>
    <xf numFmtId="0" fontId="91" fillId="0" borderId="10" xfId="59" applyFont="1" applyBorder="1" applyAlignment="1">
      <alignment horizontal="center" vertical="center" wrapText="1"/>
      <protection/>
    </xf>
    <xf numFmtId="0" fontId="84" fillId="0" borderId="20" xfId="57" applyFont="1" applyBorder="1" applyAlignment="1">
      <alignment horizontal="center" vertical="center" wrapText="1"/>
      <protection/>
    </xf>
    <xf numFmtId="0" fontId="84" fillId="0" borderId="17" xfId="57" applyFont="1" applyBorder="1" applyAlignment="1">
      <alignment horizontal="center" vertical="center" wrapText="1"/>
      <protection/>
    </xf>
    <xf numFmtId="0" fontId="95" fillId="0" borderId="0" xfId="45" applyFont="1" applyBorder="1" applyAlignment="1">
      <alignment horizontal="center" vertical="center"/>
      <protection/>
    </xf>
    <xf numFmtId="0" fontId="95" fillId="0" borderId="0" xfId="51" applyFont="1" applyBorder="1" applyAlignment="1">
      <alignment horizontal="center" vertical="center"/>
      <protection/>
    </xf>
    <xf numFmtId="0" fontId="87" fillId="0" borderId="14" xfId="51" applyFont="1" applyBorder="1" applyAlignment="1">
      <alignment horizontal="center" vertical="center" wrapText="1"/>
      <protection/>
    </xf>
    <xf numFmtId="0" fontId="87" fillId="0" borderId="74" xfId="51" applyFont="1" applyBorder="1" applyAlignment="1">
      <alignment horizontal="center" vertical="center" wrapText="1"/>
      <protection/>
    </xf>
    <xf numFmtId="187" fontId="84" fillId="0" borderId="14" xfId="99" applyNumberFormat="1" applyFont="1" applyBorder="1" applyAlignment="1">
      <alignment horizontal="center" vertical="center"/>
      <protection/>
    </xf>
    <xf numFmtId="187" fontId="84" fillId="0" borderId="74" xfId="99" applyNumberFormat="1" applyFont="1" applyBorder="1" applyAlignment="1">
      <alignment horizontal="center" vertical="center"/>
      <protection/>
    </xf>
    <xf numFmtId="188" fontId="84" fillId="0" borderId="14" xfId="99" applyNumberFormat="1" applyFont="1" applyBorder="1" applyAlignment="1">
      <alignment horizontal="center" vertical="center" wrapText="1"/>
      <protection/>
    </xf>
    <xf numFmtId="188" fontId="84" fillId="0" borderId="13" xfId="99" applyNumberFormat="1" applyFont="1" applyBorder="1" applyAlignment="1">
      <alignment horizontal="center" vertical="center" wrapText="1"/>
      <protection/>
    </xf>
    <xf numFmtId="0" fontId="91" fillId="0" borderId="16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96" fillId="0" borderId="0" xfId="0" applyFont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 2 2 2 2" xfId="35"/>
    <cellStyle name="百分比 5" xfId="36"/>
    <cellStyle name="百分比 5 7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 2 2 2" xfId="45"/>
    <cellStyle name="常规 10 5" xfId="46"/>
    <cellStyle name="常规 12 2" xfId="47"/>
    <cellStyle name="常规 12 6" xfId="48"/>
    <cellStyle name="常规 13" xfId="49"/>
    <cellStyle name="常规 13 2 2 2 2" xfId="50"/>
    <cellStyle name="常规 13 2 2_2015财政决算公开" xfId="51"/>
    <cellStyle name="常规 14" xfId="52"/>
    <cellStyle name="常规 14 2" xfId="53"/>
    <cellStyle name="常规 14 6" xfId="54"/>
    <cellStyle name="常规 2 10" xfId="55"/>
    <cellStyle name="常规 2 11" xfId="56"/>
    <cellStyle name="常规 2 2 2 2_2015财政决算公开" xfId="57"/>
    <cellStyle name="常规 3 11" xfId="58"/>
    <cellStyle name="常规 3 2" xfId="59"/>
    <cellStyle name="常规 3 2 2 6 2" xfId="60"/>
    <cellStyle name="常规 3 2 8 2" xfId="61"/>
    <cellStyle name="常规 3 6 4" xfId="62"/>
    <cellStyle name="常规 3_收入总表2 2" xfId="63"/>
    <cellStyle name="常规 33" xfId="64"/>
    <cellStyle name="常规 33 3" xfId="65"/>
    <cellStyle name="常规 4 2 11" xfId="66"/>
    <cellStyle name="常规 4 2 3 6" xfId="67"/>
    <cellStyle name="常规 44 2" xfId="68"/>
    <cellStyle name="常规 45 2" xfId="69"/>
    <cellStyle name="常规 48 2" xfId="70"/>
    <cellStyle name="常规 48 3" xfId="71"/>
    <cellStyle name="常规 49" xfId="72"/>
    <cellStyle name="常规 50" xfId="73"/>
    <cellStyle name="常规 50 2" xfId="74"/>
    <cellStyle name="常规 51" xfId="75"/>
    <cellStyle name="常规 51 2" xfId="76"/>
    <cellStyle name="常规 53" xfId="77"/>
    <cellStyle name="常规 54" xfId="78"/>
    <cellStyle name="常规 55" xfId="79"/>
    <cellStyle name="常规 59" xfId="80"/>
    <cellStyle name="常规 61" xfId="81"/>
    <cellStyle name="常规 62" xfId="82"/>
    <cellStyle name="常规 63" xfId="83"/>
    <cellStyle name="常规 64" xfId="84"/>
    <cellStyle name="常规 65" xfId="85"/>
    <cellStyle name="常规 66" xfId="86"/>
    <cellStyle name="常规 67" xfId="87"/>
    <cellStyle name="常规 69" xfId="88"/>
    <cellStyle name="常规 70" xfId="89"/>
    <cellStyle name="常规 71" xfId="90"/>
    <cellStyle name="常规 72" xfId="91"/>
    <cellStyle name="常规 75" xfId="92"/>
    <cellStyle name="常规 76" xfId="93"/>
    <cellStyle name="常规 77" xfId="94"/>
    <cellStyle name="常规 78" xfId="95"/>
    <cellStyle name="常规_2002年全省财政基金预算收入计划表_新 2" xfId="96"/>
    <cellStyle name="常规_2003年预计及2004年预算基金_Book2" xfId="97"/>
    <cellStyle name="常规_2006年预算表" xfId="98"/>
    <cellStyle name="常规_B12福建省6月决算 2" xfId="99"/>
    <cellStyle name="常规_本级" xfId="100"/>
    <cellStyle name="常规_内15福建1_新 2" xfId="101"/>
    <cellStyle name="常规_省级基金表样 2" xfId="102"/>
    <cellStyle name="常规_预计与预算2 3 2" xfId="103"/>
    <cellStyle name="Hyperlink" xfId="104"/>
    <cellStyle name="好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千位分隔 10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9">
      <selection activeCell="B26" sqref="B26"/>
    </sheetView>
  </sheetViews>
  <sheetFormatPr defaultColWidth="9.00390625" defaultRowHeight="15.75"/>
  <cols>
    <col min="1" max="1" width="4.375" style="1" customWidth="1"/>
    <col min="2" max="2" width="69.125" style="0" customWidth="1"/>
    <col min="8" max="8" width="58.625" style="0" customWidth="1"/>
  </cols>
  <sheetData>
    <row r="1" spans="1:8" ht="22.5" customHeight="1">
      <c r="A1" s="422" t="s">
        <v>214</v>
      </c>
      <c r="B1" s="422"/>
      <c r="C1" s="2"/>
      <c r="D1" s="2"/>
      <c r="E1" s="2"/>
      <c r="F1" s="2"/>
      <c r="G1" s="2"/>
      <c r="H1" s="2"/>
    </row>
    <row r="2" spans="1:8" s="3" customFormat="1" ht="37.5" customHeight="1">
      <c r="A2" s="423" t="s">
        <v>213</v>
      </c>
      <c r="B2" s="423"/>
      <c r="C2" s="5"/>
      <c r="D2" s="5"/>
      <c r="E2" s="5"/>
      <c r="F2" s="5"/>
      <c r="G2" s="5"/>
      <c r="H2" s="5"/>
    </row>
    <row r="3" spans="1:8" ht="24.75" customHeight="1">
      <c r="A3" s="376" t="s">
        <v>0</v>
      </c>
      <c r="B3" s="377" t="s">
        <v>212</v>
      </c>
      <c r="C3" s="4"/>
      <c r="D3" s="4"/>
      <c r="E3" s="4"/>
      <c r="F3" s="4"/>
      <c r="G3" s="4"/>
      <c r="H3" s="4"/>
    </row>
    <row r="4" spans="1:8" ht="24.75" customHeight="1">
      <c r="A4" s="376" t="s">
        <v>928</v>
      </c>
      <c r="B4" s="377" t="s">
        <v>754</v>
      </c>
      <c r="C4" s="4"/>
      <c r="D4" s="4"/>
      <c r="E4" s="4"/>
      <c r="F4" s="4"/>
      <c r="G4" s="4"/>
      <c r="H4" s="4"/>
    </row>
    <row r="5" spans="1:8" ht="24.75" customHeight="1">
      <c r="A5" s="376" t="s">
        <v>929</v>
      </c>
      <c r="B5" s="399" t="s">
        <v>946</v>
      </c>
      <c r="C5" s="4"/>
      <c r="D5" s="4"/>
      <c r="E5" s="4"/>
      <c r="F5" s="4"/>
      <c r="G5" s="4"/>
      <c r="H5" s="4"/>
    </row>
    <row r="6" spans="1:8" ht="24.75" customHeight="1">
      <c r="A6" s="376" t="s">
        <v>930</v>
      </c>
      <c r="B6" s="399" t="s">
        <v>952</v>
      </c>
      <c r="C6" s="4"/>
      <c r="D6" s="4"/>
      <c r="E6" s="4"/>
      <c r="F6" s="4"/>
      <c r="G6" s="4"/>
      <c r="H6" s="4"/>
    </row>
    <row r="7" spans="1:8" ht="24.75" customHeight="1">
      <c r="A7" s="376" t="s">
        <v>931</v>
      </c>
      <c r="B7" s="399" t="s">
        <v>957</v>
      </c>
      <c r="C7" s="4"/>
      <c r="D7" s="4"/>
      <c r="E7" s="4"/>
      <c r="F7" s="4"/>
      <c r="G7" s="4"/>
      <c r="H7" s="4"/>
    </row>
    <row r="8" spans="1:8" ht="24.75" customHeight="1">
      <c r="A8" s="376" t="s">
        <v>932</v>
      </c>
      <c r="B8" s="399" t="s">
        <v>958</v>
      </c>
      <c r="C8" s="4"/>
      <c r="D8" s="4"/>
      <c r="E8" s="4"/>
      <c r="F8" s="4"/>
      <c r="G8" s="4"/>
      <c r="H8" s="4"/>
    </row>
    <row r="9" spans="1:8" ht="24.75" customHeight="1">
      <c r="A9" s="376" t="s">
        <v>933</v>
      </c>
      <c r="B9" s="399" t="s">
        <v>959</v>
      </c>
      <c r="C9" s="4"/>
      <c r="D9" s="4"/>
      <c r="E9" s="4"/>
      <c r="F9" s="4"/>
      <c r="G9" s="4"/>
      <c r="H9" s="4"/>
    </row>
    <row r="10" spans="1:8" ht="24.75" customHeight="1">
      <c r="A10" s="376" t="s">
        <v>934</v>
      </c>
      <c r="B10" s="399" t="s">
        <v>960</v>
      </c>
      <c r="C10" s="4"/>
      <c r="D10" s="4"/>
      <c r="E10" s="4"/>
      <c r="F10" s="4"/>
      <c r="G10" s="4"/>
      <c r="H10" s="4"/>
    </row>
    <row r="11" spans="1:8" ht="24.75" customHeight="1">
      <c r="A11" s="376" t="s">
        <v>935</v>
      </c>
      <c r="B11" s="399" t="s">
        <v>961</v>
      </c>
      <c r="C11" s="4"/>
      <c r="D11" s="4"/>
      <c r="E11" s="4"/>
      <c r="F11" s="4"/>
      <c r="G11" s="4"/>
      <c r="H11" s="4"/>
    </row>
    <row r="12" spans="1:8" ht="24.75" customHeight="1">
      <c r="A12" s="376" t="s">
        <v>936</v>
      </c>
      <c r="B12" s="399" t="s">
        <v>962</v>
      </c>
      <c r="C12" s="4"/>
      <c r="D12" s="4"/>
      <c r="E12" s="4"/>
      <c r="F12" s="4"/>
      <c r="G12" s="4"/>
      <c r="H12" s="4"/>
    </row>
    <row r="13" spans="1:8" ht="24.75" customHeight="1">
      <c r="A13" s="376" t="s">
        <v>937</v>
      </c>
      <c r="B13" s="399" t="s">
        <v>963</v>
      </c>
      <c r="C13" s="4"/>
      <c r="D13" s="4"/>
      <c r="E13" s="4"/>
      <c r="F13" s="4"/>
      <c r="G13" s="4"/>
      <c r="H13" s="4"/>
    </row>
    <row r="14" spans="1:8" ht="24.75" customHeight="1">
      <c r="A14" s="376" t="s">
        <v>938</v>
      </c>
      <c r="B14" s="399" t="s">
        <v>964</v>
      </c>
      <c r="C14" s="4"/>
      <c r="D14" s="4"/>
      <c r="E14" s="4"/>
      <c r="F14" s="4"/>
      <c r="G14" s="4"/>
      <c r="H14" s="4"/>
    </row>
    <row r="15" spans="1:8" ht="24.75" customHeight="1">
      <c r="A15" s="376" t="s">
        <v>939</v>
      </c>
      <c r="B15" s="399" t="s">
        <v>965</v>
      </c>
      <c r="C15" s="4"/>
      <c r="D15" s="4"/>
      <c r="E15" s="4"/>
      <c r="F15" s="4"/>
      <c r="G15" s="4"/>
      <c r="H15" s="4"/>
    </row>
    <row r="16" spans="1:8" ht="24.75" customHeight="1">
      <c r="A16" s="376" t="s">
        <v>940</v>
      </c>
      <c r="B16" s="399" t="s">
        <v>968</v>
      </c>
      <c r="C16" s="4"/>
      <c r="D16" s="4"/>
      <c r="E16" s="4"/>
      <c r="F16" s="4"/>
      <c r="G16" s="4"/>
      <c r="H16" s="4"/>
    </row>
    <row r="17" spans="1:8" ht="24.75" customHeight="1">
      <c r="A17" s="376" t="s">
        <v>941</v>
      </c>
      <c r="B17" s="399" t="s">
        <v>977</v>
      </c>
      <c r="C17" s="4"/>
      <c r="D17" s="4"/>
      <c r="E17" s="4"/>
      <c r="F17" s="4"/>
      <c r="G17" s="4"/>
      <c r="H17" s="4"/>
    </row>
    <row r="18" spans="1:8" ht="24.75" customHeight="1">
      <c r="A18" s="376" t="s">
        <v>953</v>
      </c>
      <c r="B18" s="399" t="s">
        <v>978</v>
      </c>
      <c r="C18" s="4"/>
      <c r="D18" s="4"/>
      <c r="E18" s="4"/>
      <c r="F18" s="4"/>
      <c r="G18" s="4"/>
      <c r="H18" s="4"/>
    </row>
    <row r="19" spans="1:8" ht="24.75" customHeight="1">
      <c r="A19" s="376" t="s">
        <v>966</v>
      </c>
      <c r="B19" s="399" t="s">
        <v>979</v>
      </c>
      <c r="C19" s="4"/>
      <c r="D19" s="4"/>
      <c r="E19" s="4"/>
      <c r="F19" s="4"/>
      <c r="G19" s="4"/>
      <c r="H19" s="4"/>
    </row>
    <row r="20" spans="1:8" ht="24.75" customHeight="1">
      <c r="A20" s="376" t="s">
        <v>967</v>
      </c>
      <c r="B20" s="399" t="s">
        <v>980</v>
      </c>
      <c r="C20" s="4"/>
      <c r="D20" s="4"/>
      <c r="E20" s="4"/>
      <c r="F20" s="4"/>
      <c r="G20" s="4"/>
      <c r="H20" s="4"/>
    </row>
    <row r="21" spans="1:8" ht="24.75" customHeight="1">
      <c r="A21" s="376" t="s">
        <v>973</v>
      </c>
      <c r="B21" s="399" t="s">
        <v>981</v>
      </c>
      <c r="C21" s="4"/>
      <c r="D21" s="4"/>
      <c r="E21" s="4"/>
      <c r="F21" s="4"/>
      <c r="G21" s="4"/>
      <c r="H21" s="4"/>
    </row>
    <row r="22" spans="1:8" ht="24.75" customHeight="1">
      <c r="A22" s="376" t="s">
        <v>974</v>
      </c>
      <c r="B22" s="399" t="s">
        <v>982</v>
      </c>
      <c r="C22" s="4"/>
      <c r="D22" s="4"/>
      <c r="E22" s="4"/>
      <c r="F22" s="4"/>
      <c r="G22" s="4"/>
      <c r="H22" s="4"/>
    </row>
    <row r="23" spans="1:8" ht="24.75" customHeight="1">
      <c r="A23" s="376" t="s">
        <v>975</v>
      </c>
      <c r="B23" s="399" t="s">
        <v>983</v>
      </c>
      <c r="C23" s="4"/>
      <c r="D23" s="4"/>
      <c r="E23" s="4"/>
      <c r="F23" s="4"/>
      <c r="G23" s="4"/>
      <c r="H23" s="4"/>
    </row>
    <row r="24" spans="1:8" ht="24.75" customHeight="1">
      <c r="A24" s="376" t="s">
        <v>976</v>
      </c>
      <c r="B24" s="399" t="s">
        <v>984</v>
      </c>
      <c r="C24" s="4"/>
      <c r="D24" s="4"/>
      <c r="E24" s="4"/>
      <c r="F24" s="4"/>
      <c r="G24" s="4"/>
      <c r="H24" s="4"/>
    </row>
    <row r="25" spans="1:2" ht="27" customHeight="1">
      <c r="A25" s="376" t="s">
        <v>1007</v>
      </c>
      <c r="B25" s="411" t="s">
        <v>1008</v>
      </c>
    </row>
    <row r="26" spans="1:2" ht="27" customHeight="1">
      <c r="A26" s="418" t="s">
        <v>1025</v>
      </c>
      <c r="B26" s="419" t="s">
        <v>1026</v>
      </c>
    </row>
    <row r="27" spans="1:2" ht="27" customHeight="1">
      <c r="A27" s="418" t="s">
        <v>1028</v>
      </c>
      <c r="B27" s="419" t="s">
        <v>1027</v>
      </c>
    </row>
    <row r="28" spans="1:2" ht="27" customHeight="1">
      <c r="A28" s="418" t="s">
        <v>1029</v>
      </c>
      <c r="B28" s="419" t="s">
        <v>1030</v>
      </c>
    </row>
  </sheetData>
  <sheetProtection/>
  <mergeCells count="2">
    <mergeCell ref="A1:B1"/>
    <mergeCell ref="A2:B2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B11" sqref="B11"/>
    </sheetView>
  </sheetViews>
  <sheetFormatPr defaultColWidth="9.00390625" defaultRowHeight="15.75"/>
  <cols>
    <col min="1" max="1" width="48.625" style="25" customWidth="1"/>
    <col min="2" max="2" width="32.125" style="25" customWidth="1"/>
    <col min="3" max="16384" width="9.00390625" style="25" customWidth="1"/>
  </cols>
  <sheetData>
    <row r="1" ht="20.25" customHeight="1">
      <c r="A1" s="286" t="s">
        <v>829</v>
      </c>
    </row>
    <row r="2" spans="1:11" s="26" customFormat="1" ht="27.75" customHeight="1">
      <c r="A2" s="472" t="s">
        <v>827</v>
      </c>
      <c r="B2" s="472"/>
      <c r="C2" s="28"/>
      <c r="D2" s="28"/>
      <c r="E2" s="28"/>
      <c r="F2" s="28"/>
      <c r="G2" s="28"/>
      <c r="H2" s="28"/>
      <c r="I2" s="28"/>
      <c r="J2" s="28"/>
      <c r="K2" s="28"/>
    </row>
    <row r="3" spans="1:11" s="26" customFormat="1" ht="18.75" customHeight="1">
      <c r="A3" s="29"/>
      <c r="B3" s="30" t="s">
        <v>1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ht="19.5" customHeight="1">
      <c r="A4" s="31" t="s">
        <v>127</v>
      </c>
      <c r="B4" s="32" t="s">
        <v>135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34" t="s">
        <v>136</v>
      </c>
      <c r="B5" s="35">
        <v>1961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33" t="s">
        <v>137</v>
      </c>
      <c r="B6" s="35">
        <v>85</v>
      </c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33" t="s">
        <v>138</v>
      </c>
      <c r="B7" s="35">
        <v>1422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ht="19.5" customHeight="1">
      <c r="A8" s="33" t="s">
        <v>139</v>
      </c>
      <c r="B8" s="35">
        <v>0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19.5" customHeight="1">
      <c r="A9" s="33" t="s">
        <v>140</v>
      </c>
      <c r="B9" s="35">
        <v>1422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33" t="s">
        <v>141</v>
      </c>
      <c r="B10" s="35">
        <v>454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33" t="s">
        <v>142</v>
      </c>
      <c r="B11" s="35">
        <v>454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33" t="s">
        <v>143</v>
      </c>
      <c r="B12" s="35">
        <v>4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33" t="s">
        <v>144</v>
      </c>
      <c r="B13" s="35">
        <v>0</v>
      </c>
      <c r="C13" s="27"/>
      <c r="D13" s="27"/>
      <c r="E13" s="27"/>
      <c r="F13" s="27"/>
      <c r="G13" s="27"/>
      <c r="H13" s="27"/>
      <c r="I13" s="27"/>
      <c r="J13" s="27"/>
      <c r="K13" s="36"/>
    </row>
    <row r="14" spans="1:11" ht="19.5" customHeight="1">
      <c r="A14" s="34" t="s">
        <v>145</v>
      </c>
      <c r="B14" s="3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33" t="s">
        <v>146</v>
      </c>
      <c r="B15" s="35">
        <v>27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33" t="s">
        <v>147</v>
      </c>
      <c r="B16" s="35">
        <v>171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33" t="s">
        <v>148</v>
      </c>
      <c r="B17" s="35">
        <v>0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33" t="s">
        <v>149</v>
      </c>
      <c r="B18" s="35">
        <v>729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33" t="s">
        <v>150</v>
      </c>
      <c r="B19" s="35">
        <v>11344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33" t="s">
        <v>151</v>
      </c>
      <c r="B20" s="35">
        <v>51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33" t="s">
        <v>152</v>
      </c>
      <c r="B21" s="35">
        <v>97608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33" t="s">
        <v>153</v>
      </c>
      <c r="B22" s="35">
        <v>595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33" t="s">
        <v>154</v>
      </c>
      <c r="B23" s="35">
        <v>0</v>
      </c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33" t="s">
        <v>155</v>
      </c>
      <c r="B24" s="35">
        <v>0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.75" customHeight="1">
      <c r="A25" s="38" t="s">
        <v>44</v>
      </c>
      <c r="B25" s="39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02.75" customHeight="1">
      <c r="A26" s="473" t="s">
        <v>45</v>
      </c>
      <c r="B26" s="473"/>
      <c r="C26" s="40"/>
      <c r="D26" s="40"/>
      <c r="E26" s="27"/>
      <c r="F26" s="27"/>
      <c r="G26" s="27"/>
      <c r="H26" s="27"/>
      <c r="I26" s="27"/>
      <c r="J26" s="27"/>
      <c r="K26" s="27"/>
    </row>
    <row r="27" spans="1:11" ht="120" customHeight="1">
      <c r="A27" s="474" t="s">
        <v>826</v>
      </c>
      <c r="B27" s="474"/>
      <c r="C27" s="41"/>
      <c r="D27" s="41"/>
      <c r="E27" s="27"/>
      <c r="F27" s="27"/>
      <c r="G27" s="27"/>
      <c r="H27" s="27"/>
      <c r="I27" s="27"/>
      <c r="J27" s="27"/>
      <c r="K27" s="27"/>
    </row>
  </sheetData>
  <sheetProtection/>
  <mergeCells count="3">
    <mergeCell ref="A2:B2"/>
    <mergeCell ref="A26:B26"/>
    <mergeCell ref="A27:B27"/>
  </mergeCells>
  <printOptions/>
  <pageMargins left="0.71" right="0.71" top="0.75" bottom="0.75" header="0.31" footer="0.3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C8" sqref="C8"/>
    </sheetView>
  </sheetViews>
  <sheetFormatPr defaultColWidth="13.25390625" defaultRowHeight="15.75"/>
  <cols>
    <col min="1" max="1" width="40.75390625" style="43" customWidth="1"/>
    <col min="2" max="2" width="11.50390625" style="43" customWidth="1"/>
    <col min="3" max="3" width="9.75390625" style="42" customWidth="1"/>
    <col min="4" max="4" width="11.375" style="42" customWidth="1"/>
    <col min="5" max="5" width="13.25390625" style="42" customWidth="1"/>
    <col min="6" max="254" width="9.00390625" style="43" customWidth="1"/>
    <col min="255" max="255" width="44.25390625" style="43" customWidth="1"/>
    <col min="256" max="16384" width="13.25390625" style="43" customWidth="1"/>
  </cols>
  <sheetData>
    <row r="1" spans="1:5" ht="13.5">
      <c r="A1" s="287" t="s">
        <v>989</v>
      </c>
      <c r="B1" s="44"/>
      <c r="C1" s="45"/>
      <c r="D1" s="45"/>
      <c r="E1" s="45"/>
    </row>
    <row r="2" spans="1:7" ht="26.25" customHeight="1">
      <c r="A2" s="477" t="s">
        <v>954</v>
      </c>
      <c r="B2" s="477"/>
      <c r="C2" s="477"/>
      <c r="D2" s="477"/>
      <c r="E2" s="477"/>
      <c r="F2" s="477"/>
      <c r="G2" s="477"/>
    </row>
    <row r="3" spans="1:6" s="288" customFormat="1" ht="20.25" customHeight="1" thickBot="1">
      <c r="A3" s="113"/>
      <c r="B3" s="113"/>
      <c r="C3" s="261"/>
      <c r="D3" s="261"/>
      <c r="E3" s="478" t="s">
        <v>1</v>
      </c>
      <c r="F3" s="478"/>
    </row>
    <row r="4" spans="1:7" s="288" customFormat="1" ht="31.5" customHeight="1">
      <c r="A4" s="479" t="s">
        <v>6</v>
      </c>
      <c r="B4" s="481" t="s">
        <v>830</v>
      </c>
      <c r="C4" s="483" t="s">
        <v>831</v>
      </c>
      <c r="D4" s="483"/>
      <c r="E4" s="483"/>
      <c r="F4" s="483"/>
      <c r="G4" s="484" t="s">
        <v>832</v>
      </c>
    </row>
    <row r="5" spans="1:7" s="288" customFormat="1" ht="47.25" customHeight="1">
      <c r="A5" s="480"/>
      <c r="B5" s="482"/>
      <c r="C5" s="293" t="s">
        <v>173</v>
      </c>
      <c r="D5" s="293" t="s">
        <v>833</v>
      </c>
      <c r="E5" s="293" t="s">
        <v>834</v>
      </c>
      <c r="F5" s="293" t="s">
        <v>175</v>
      </c>
      <c r="G5" s="485"/>
    </row>
    <row r="6" spans="1:7" s="289" customFormat="1" ht="33" customHeight="1">
      <c r="A6" s="294" t="s">
        <v>835</v>
      </c>
      <c r="B6" s="210">
        <v>6912</v>
      </c>
      <c r="C6" s="210">
        <v>675</v>
      </c>
      <c r="D6" s="210">
        <v>1092</v>
      </c>
      <c r="E6" s="96">
        <f aca="true" t="shared" si="0" ref="E6:E16">D6/C6*100</f>
        <v>161.8</v>
      </c>
      <c r="F6" s="96">
        <f>(D6/B6-1)*100</f>
        <v>-84.2</v>
      </c>
      <c r="G6" s="295"/>
    </row>
    <row r="7" spans="1:7" s="289" customFormat="1" ht="33" customHeight="1">
      <c r="A7" s="294" t="s">
        <v>836</v>
      </c>
      <c r="B7" s="210">
        <v>1475</v>
      </c>
      <c r="C7" s="210">
        <v>400</v>
      </c>
      <c r="D7" s="210">
        <v>992</v>
      </c>
      <c r="E7" s="96">
        <f t="shared" si="0"/>
        <v>248</v>
      </c>
      <c r="F7" s="96">
        <f>(D7/B7-1)*100</f>
        <v>-32.7</v>
      </c>
      <c r="G7" s="295"/>
    </row>
    <row r="8" spans="1:7" s="289" customFormat="1" ht="33" customHeight="1">
      <c r="A8" s="294" t="s">
        <v>837</v>
      </c>
      <c r="B8" s="210">
        <v>512</v>
      </c>
      <c r="C8" s="210">
        <v>700</v>
      </c>
      <c r="D8" s="210">
        <v>201</v>
      </c>
      <c r="E8" s="96">
        <f t="shared" si="0"/>
        <v>28.7</v>
      </c>
      <c r="F8" s="96">
        <f>(D8/B8-1)*100</f>
        <v>-60.7</v>
      </c>
      <c r="G8" s="295"/>
    </row>
    <row r="9" spans="1:7" s="289" customFormat="1" ht="33" customHeight="1">
      <c r="A9" s="294" t="s">
        <v>838</v>
      </c>
      <c r="B9" s="210">
        <v>150590</v>
      </c>
      <c r="C9" s="210">
        <v>198125</v>
      </c>
      <c r="D9" s="210">
        <v>232348</v>
      </c>
      <c r="E9" s="96">
        <f t="shared" si="0"/>
        <v>117.3</v>
      </c>
      <c r="F9" s="96">
        <f aca="true" t="shared" si="1" ref="F9:F21">(D9/B9-1)*100</f>
        <v>54.3</v>
      </c>
      <c r="G9" s="295"/>
    </row>
    <row r="10" spans="1:7" s="289" customFormat="1" ht="33" customHeight="1">
      <c r="A10" s="294" t="s">
        <v>839</v>
      </c>
      <c r="B10" s="210">
        <v>2279</v>
      </c>
      <c r="C10" s="210">
        <v>4800</v>
      </c>
      <c r="D10" s="210">
        <v>10857</v>
      </c>
      <c r="E10" s="96">
        <f>D10/C10*100</f>
        <v>226.2</v>
      </c>
      <c r="F10" s="96">
        <f>(D10/B10-1)*100</f>
        <v>376.4</v>
      </c>
      <c r="G10" s="295"/>
    </row>
    <row r="11" spans="1:7" s="289" customFormat="1" ht="33" customHeight="1">
      <c r="A11" s="294" t="s">
        <v>840</v>
      </c>
      <c r="B11" s="210">
        <v>1314</v>
      </c>
      <c r="C11" s="210">
        <v>1200</v>
      </c>
      <c r="D11" s="210">
        <v>1200</v>
      </c>
      <c r="E11" s="96">
        <f>D11/C11*100</f>
        <v>100</v>
      </c>
      <c r="F11" s="96">
        <f>(D11/B11-1)*100</f>
        <v>-8.7</v>
      </c>
      <c r="G11" s="295"/>
    </row>
    <row r="12" spans="1:7" s="289" customFormat="1" ht="33" customHeight="1">
      <c r="A12" s="294" t="s">
        <v>841</v>
      </c>
      <c r="B12" s="210">
        <f>B13+B14</f>
        <v>2825</v>
      </c>
      <c r="C12" s="211">
        <v>2600</v>
      </c>
      <c r="D12" s="210">
        <f>D13+D14</f>
        <v>2557</v>
      </c>
      <c r="E12" s="96">
        <f t="shared" si="0"/>
        <v>98.3</v>
      </c>
      <c r="F12" s="96">
        <f t="shared" si="1"/>
        <v>-9.5</v>
      </c>
      <c r="G12" s="295"/>
    </row>
    <row r="13" spans="1:7" s="289" customFormat="1" ht="33" customHeight="1">
      <c r="A13" s="297" t="s">
        <v>842</v>
      </c>
      <c r="B13" s="210">
        <v>1314</v>
      </c>
      <c r="C13" s="210">
        <v>1100</v>
      </c>
      <c r="D13" s="210">
        <v>1201</v>
      </c>
      <c r="E13" s="96">
        <f t="shared" si="0"/>
        <v>109.2</v>
      </c>
      <c r="F13" s="96">
        <f t="shared" si="1"/>
        <v>-8.6</v>
      </c>
      <c r="G13" s="295"/>
    </row>
    <row r="14" spans="1:7" s="289" customFormat="1" ht="33" customHeight="1">
      <c r="A14" s="297" t="s">
        <v>843</v>
      </c>
      <c r="B14" s="210">
        <v>1511</v>
      </c>
      <c r="C14" s="210">
        <v>1500</v>
      </c>
      <c r="D14" s="210">
        <v>1356</v>
      </c>
      <c r="E14" s="96">
        <f t="shared" si="0"/>
        <v>90.4</v>
      </c>
      <c r="F14" s="96">
        <f t="shared" si="1"/>
        <v>-10.3</v>
      </c>
      <c r="G14" s="295"/>
    </row>
    <row r="15" spans="1:7" s="289" customFormat="1" ht="33" customHeight="1">
      <c r="A15" s="297" t="s">
        <v>849</v>
      </c>
      <c r="B15" s="210">
        <v>167</v>
      </c>
      <c r="C15" s="210"/>
      <c r="D15" s="210"/>
      <c r="E15" s="96"/>
      <c r="F15" s="96">
        <f t="shared" si="1"/>
        <v>-100</v>
      </c>
      <c r="G15" s="295"/>
    </row>
    <row r="16" spans="1:7" s="291" customFormat="1" ht="33" customHeight="1">
      <c r="A16" s="298" t="s">
        <v>850</v>
      </c>
      <c r="B16" s="299">
        <f>SUM(B6:B15)-B12</f>
        <v>166074</v>
      </c>
      <c r="C16" s="299">
        <f>SUM(C6:C12,C15)</f>
        <v>208500</v>
      </c>
      <c r="D16" s="299">
        <f>SUM(D6:D15)-D12</f>
        <v>249247</v>
      </c>
      <c r="E16" s="300">
        <f t="shared" si="0"/>
        <v>119.5</v>
      </c>
      <c r="F16" s="300">
        <f t="shared" si="1"/>
        <v>50.1</v>
      </c>
      <c r="G16" s="301"/>
    </row>
    <row r="17" spans="1:7" s="292" customFormat="1" ht="30" customHeight="1">
      <c r="A17" s="302" t="s">
        <v>845</v>
      </c>
      <c r="B17" s="304">
        <v>7437</v>
      </c>
      <c r="C17" s="303"/>
      <c r="D17" s="304">
        <v>8398</v>
      </c>
      <c r="E17" s="303"/>
      <c r="F17" s="300">
        <f t="shared" si="1"/>
        <v>12.9</v>
      </c>
      <c r="G17" s="305"/>
    </row>
    <row r="18" spans="1:7" s="292" customFormat="1" ht="30" customHeight="1">
      <c r="A18" s="306" t="s">
        <v>846</v>
      </c>
      <c r="B18" s="308">
        <v>40700</v>
      </c>
      <c r="C18" s="307"/>
      <c r="D18" s="308">
        <v>64509</v>
      </c>
      <c r="E18" s="309"/>
      <c r="F18" s="300">
        <f t="shared" si="1"/>
        <v>58.5</v>
      </c>
      <c r="G18" s="305"/>
    </row>
    <row r="19" spans="1:7" s="292" customFormat="1" ht="30" customHeight="1">
      <c r="A19" s="306" t="s">
        <v>847</v>
      </c>
      <c r="B19" s="308">
        <v>7734</v>
      </c>
      <c r="C19" s="307"/>
      <c r="D19" s="304">
        <v>2388</v>
      </c>
      <c r="E19" s="309"/>
      <c r="F19" s="300">
        <f t="shared" si="1"/>
        <v>-69.1</v>
      </c>
      <c r="G19" s="305"/>
    </row>
    <row r="20" spans="1:7" s="292" customFormat="1" ht="30" customHeight="1">
      <c r="A20" s="310" t="s">
        <v>848</v>
      </c>
      <c r="B20" s="308">
        <v>61750</v>
      </c>
      <c r="C20" s="307"/>
      <c r="D20" s="304">
        <v>184700</v>
      </c>
      <c r="E20" s="309"/>
      <c r="F20" s="300">
        <f t="shared" si="1"/>
        <v>199.1</v>
      </c>
      <c r="G20" s="305"/>
    </row>
    <row r="21" spans="1:7" s="292" customFormat="1" ht="30" customHeight="1" thickBot="1">
      <c r="A21" s="311" t="s">
        <v>2</v>
      </c>
      <c r="B21" s="320">
        <v>283695</v>
      </c>
      <c r="C21" s="312"/>
      <c r="D21" s="320">
        <v>509242</v>
      </c>
      <c r="E21" s="313"/>
      <c r="F21" s="378">
        <f t="shared" si="1"/>
        <v>79.5</v>
      </c>
      <c r="G21" s="314"/>
    </row>
    <row r="22" spans="1:7" s="290" customFormat="1" ht="21" customHeight="1">
      <c r="A22" s="475" t="s">
        <v>844</v>
      </c>
      <c r="B22" s="476"/>
      <c r="C22" s="476"/>
      <c r="D22" s="476"/>
      <c r="E22" s="476"/>
      <c r="F22" s="476"/>
      <c r="G22" s="476"/>
    </row>
  </sheetData>
  <sheetProtection/>
  <mergeCells count="7">
    <mergeCell ref="A22:G22"/>
    <mergeCell ref="A2:G2"/>
    <mergeCell ref="E3:F3"/>
    <mergeCell ref="A4:A5"/>
    <mergeCell ref="B4:B5"/>
    <mergeCell ref="C4:F4"/>
    <mergeCell ref="G4:G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55.25390625" style="46" customWidth="1"/>
    <col min="2" max="2" width="11.00390625" style="46" customWidth="1"/>
    <col min="3" max="3" width="9.125" style="46" customWidth="1"/>
    <col min="4" max="4" width="9.875" style="46" customWidth="1"/>
    <col min="5" max="5" width="9.125" style="46" customWidth="1"/>
    <col min="6" max="16384" width="9.00390625" style="49" customWidth="1"/>
  </cols>
  <sheetData>
    <row r="1" spans="1:7" ht="14.25">
      <c r="A1" s="406" t="s">
        <v>990</v>
      </c>
      <c r="B1" s="47"/>
      <c r="C1" s="47"/>
      <c r="D1" s="47"/>
      <c r="E1" s="47"/>
      <c r="F1" s="50"/>
      <c r="G1" s="50"/>
    </row>
    <row r="2" spans="1:8" ht="24">
      <c r="A2" s="486" t="s">
        <v>955</v>
      </c>
      <c r="B2" s="486"/>
      <c r="C2" s="486"/>
      <c r="D2" s="486"/>
      <c r="E2" s="486"/>
      <c r="F2" s="486"/>
      <c r="G2" s="486"/>
      <c r="H2" s="486"/>
    </row>
    <row r="3" spans="1:8" s="290" customFormat="1" ht="33.75" customHeight="1" thickBot="1">
      <c r="A3" s="315"/>
      <c r="B3" s="315"/>
      <c r="C3" s="315"/>
      <c r="D3" s="315"/>
      <c r="E3" s="316"/>
      <c r="F3" s="315"/>
      <c r="G3" s="487" t="s">
        <v>1</v>
      </c>
      <c r="H3" s="487"/>
    </row>
    <row r="4" spans="1:8" s="288" customFormat="1" ht="19.5" customHeight="1">
      <c r="A4" s="488" t="s">
        <v>215</v>
      </c>
      <c r="B4" s="490" t="s">
        <v>852</v>
      </c>
      <c r="C4" s="490"/>
      <c r="D4" s="490" t="s">
        <v>853</v>
      </c>
      <c r="E4" s="490"/>
      <c r="F4" s="490"/>
      <c r="G4" s="490"/>
      <c r="H4" s="491" t="s">
        <v>218</v>
      </c>
    </row>
    <row r="5" spans="1:8" s="288" customFormat="1" ht="19.5" customHeight="1">
      <c r="A5" s="489"/>
      <c r="B5" s="493" t="s">
        <v>854</v>
      </c>
      <c r="C5" s="494" t="s">
        <v>855</v>
      </c>
      <c r="D5" s="493" t="s">
        <v>854</v>
      </c>
      <c r="E5" s="493"/>
      <c r="F5" s="494" t="s">
        <v>856</v>
      </c>
      <c r="G5" s="494"/>
      <c r="H5" s="492"/>
    </row>
    <row r="6" spans="1:8" s="288" customFormat="1" ht="19.5" customHeight="1">
      <c r="A6" s="489"/>
      <c r="B6" s="493"/>
      <c r="C6" s="494"/>
      <c r="D6" s="326" t="s">
        <v>857</v>
      </c>
      <c r="E6" s="327" t="s">
        <v>858</v>
      </c>
      <c r="F6" s="328" t="s">
        <v>857</v>
      </c>
      <c r="G6" s="329" t="s">
        <v>858</v>
      </c>
      <c r="H6" s="492"/>
    </row>
    <row r="7" spans="1:8" s="321" customFormat="1" ht="18.75" customHeight="1">
      <c r="A7" s="330" t="s">
        <v>859</v>
      </c>
      <c r="B7" s="323">
        <v>2957</v>
      </c>
      <c r="C7" s="323"/>
      <c r="D7" s="323">
        <f>SUM(D8:D10)</f>
        <v>3221</v>
      </c>
      <c r="E7" s="322">
        <f>(D7/B7-1)*100</f>
        <v>8.9</v>
      </c>
      <c r="F7" s="323"/>
      <c r="G7" s="322"/>
      <c r="H7" s="331"/>
    </row>
    <row r="8" spans="1:8" s="317" customFormat="1" ht="18.75" customHeight="1">
      <c r="A8" s="332" t="s">
        <v>860</v>
      </c>
      <c r="B8" s="210">
        <v>1440</v>
      </c>
      <c r="C8" s="210"/>
      <c r="D8" s="333">
        <v>1445</v>
      </c>
      <c r="E8" s="96"/>
      <c r="F8" s="210"/>
      <c r="G8" s="96"/>
      <c r="H8" s="334"/>
    </row>
    <row r="9" spans="1:8" s="318" customFormat="1" ht="18.75" customHeight="1">
      <c r="A9" s="332" t="s">
        <v>861</v>
      </c>
      <c r="B9" s="210">
        <v>1497</v>
      </c>
      <c r="C9" s="210"/>
      <c r="D9" s="333">
        <v>1766</v>
      </c>
      <c r="E9" s="96"/>
      <c r="F9" s="210"/>
      <c r="G9" s="96"/>
      <c r="H9" s="334"/>
    </row>
    <row r="10" spans="1:8" s="289" customFormat="1" ht="18.75" customHeight="1">
      <c r="A10" s="332" t="s">
        <v>862</v>
      </c>
      <c r="B10" s="210">
        <v>20</v>
      </c>
      <c r="C10" s="210"/>
      <c r="D10" s="333">
        <v>10</v>
      </c>
      <c r="E10" s="96"/>
      <c r="F10" s="210"/>
      <c r="G10" s="96"/>
      <c r="H10" s="334"/>
    </row>
    <row r="11" spans="1:8" s="321" customFormat="1" ht="18.75" customHeight="1">
      <c r="A11" s="330" t="s">
        <v>900</v>
      </c>
      <c r="B11" s="323">
        <v>176</v>
      </c>
      <c r="C11" s="323"/>
      <c r="D11" s="323">
        <f>SUM(D12:D13)</f>
        <v>180</v>
      </c>
      <c r="E11" s="322">
        <f>(D11/B11-1)*100</f>
        <v>2.3</v>
      </c>
      <c r="F11" s="323"/>
      <c r="G11" s="322"/>
      <c r="H11" s="331"/>
    </row>
    <row r="12" spans="1:8" s="289" customFormat="1" ht="18.75" customHeight="1">
      <c r="A12" s="332" t="s">
        <v>863</v>
      </c>
      <c r="B12" s="210">
        <v>151</v>
      </c>
      <c r="C12" s="210"/>
      <c r="D12" s="210">
        <v>180</v>
      </c>
      <c r="E12" s="96"/>
      <c r="F12" s="210"/>
      <c r="G12" s="96"/>
      <c r="H12" s="335"/>
    </row>
    <row r="13" spans="1:8" s="290" customFormat="1" ht="18.75" customHeight="1">
      <c r="A13" s="332" t="s">
        <v>864</v>
      </c>
      <c r="B13" s="210">
        <v>25</v>
      </c>
      <c r="C13" s="210"/>
      <c r="D13" s="210"/>
      <c r="E13" s="96"/>
      <c r="F13" s="210"/>
      <c r="G13" s="96"/>
      <c r="H13" s="334"/>
    </row>
    <row r="14" spans="1:8" s="321" customFormat="1" ht="18.75" customHeight="1">
      <c r="A14" s="330" t="s">
        <v>901</v>
      </c>
      <c r="B14" s="323">
        <v>120212</v>
      </c>
      <c r="C14" s="323">
        <v>120212</v>
      </c>
      <c r="D14" s="323">
        <f>SUM(D15:D21)</f>
        <v>192700</v>
      </c>
      <c r="E14" s="322">
        <f>(D14/B14-1)*100</f>
        <v>60.3</v>
      </c>
      <c r="F14" s="323">
        <f>SUM(F15:F21)</f>
        <v>191270</v>
      </c>
      <c r="G14" s="322">
        <f>(F14/C14-1)*100</f>
        <v>59.1</v>
      </c>
      <c r="H14" s="331"/>
    </row>
    <row r="15" spans="1:8" s="290" customFormat="1" ht="18.75" customHeight="1">
      <c r="A15" s="332" t="s">
        <v>865</v>
      </c>
      <c r="B15" s="210">
        <v>76711</v>
      </c>
      <c r="C15" s="210">
        <v>76711</v>
      </c>
      <c r="D15" s="333">
        <v>75255</v>
      </c>
      <c r="E15" s="96"/>
      <c r="F15" s="210">
        <v>75255</v>
      </c>
      <c r="G15" s="96"/>
      <c r="H15" s="334"/>
    </row>
    <row r="16" spans="1:8" s="290" customFormat="1" ht="18.75" customHeight="1">
      <c r="A16" s="332" t="s">
        <v>866</v>
      </c>
      <c r="B16" s="210">
        <v>35322</v>
      </c>
      <c r="C16" s="210">
        <v>35322</v>
      </c>
      <c r="D16" s="333">
        <v>103157</v>
      </c>
      <c r="E16" s="96"/>
      <c r="F16" s="210">
        <v>103157</v>
      </c>
      <c r="G16" s="96"/>
      <c r="H16" s="334"/>
    </row>
    <row r="17" spans="1:8" s="290" customFormat="1" ht="18.75" customHeight="1">
      <c r="A17" s="332" t="s">
        <v>867</v>
      </c>
      <c r="B17" s="210">
        <v>4080</v>
      </c>
      <c r="C17" s="210">
        <v>4080</v>
      </c>
      <c r="D17" s="333">
        <v>0</v>
      </c>
      <c r="E17" s="96"/>
      <c r="F17" s="210"/>
      <c r="G17" s="96"/>
      <c r="H17" s="334"/>
    </row>
    <row r="18" spans="1:8" s="290" customFormat="1" ht="18.75" customHeight="1">
      <c r="A18" s="332" t="s">
        <v>868</v>
      </c>
      <c r="B18" s="210">
        <v>515</v>
      </c>
      <c r="C18" s="210">
        <v>515</v>
      </c>
      <c r="D18" s="333">
        <v>4936</v>
      </c>
      <c r="E18" s="96"/>
      <c r="F18" s="210">
        <v>3506</v>
      </c>
      <c r="G18" s="96"/>
      <c r="H18" s="334"/>
    </row>
    <row r="19" spans="1:8" s="290" customFormat="1" ht="18.75" customHeight="1">
      <c r="A19" s="332" t="s">
        <v>869</v>
      </c>
      <c r="B19" s="210"/>
      <c r="C19" s="210"/>
      <c r="D19" s="333">
        <v>9186</v>
      </c>
      <c r="E19" s="96"/>
      <c r="F19" s="210">
        <v>9186</v>
      </c>
      <c r="G19" s="96"/>
      <c r="H19" s="334"/>
    </row>
    <row r="20" spans="1:8" s="290" customFormat="1" ht="18.75" customHeight="1">
      <c r="A20" s="332" t="s">
        <v>870</v>
      </c>
      <c r="B20" s="210">
        <v>36</v>
      </c>
      <c r="C20" s="210">
        <v>36</v>
      </c>
      <c r="D20" s="333">
        <v>166</v>
      </c>
      <c r="E20" s="96"/>
      <c r="F20" s="210">
        <v>166</v>
      </c>
      <c r="G20" s="96"/>
      <c r="H20" s="334"/>
    </row>
    <row r="21" spans="1:8" s="290" customFormat="1" ht="18.75" customHeight="1">
      <c r="A21" s="332" t="s">
        <v>871</v>
      </c>
      <c r="B21" s="210">
        <v>3548</v>
      </c>
      <c r="C21" s="210">
        <v>3548</v>
      </c>
      <c r="D21" s="333"/>
      <c r="E21" s="96"/>
      <c r="F21" s="210"/>
      <c r="G21" s="96"/>
      <c r="H21" s="334"/>
    </row>
    <row r="22" spans="1:8" s="321" customFormat="1" ht="18.75" customHeight="1">
      <c r="A22" s="330" t="s">
        <v>902</v>
      </c>
      <c r="B22" s="323">
        <v>6757</v>
      </c>
      <c r="C22" s="323">
        <v>6757</v>
      </c>
      <c r="D22" s="323">
        <v>9228</v>
      </c>
      <c r="E22" s="322">
        <f>(D22/B22-1)*100</f>
        <v>36.6</v>
      </c>
      <c r="F22" s="323">
        <v>9228</v>
      </c>
      <c r="G22" s="322">
        <f>(F22/C22-1)*100</f>
        <v>36.6</v>
      </c>
      <c r="H22" s="331"/>
    </row>
    <row r="23" spans="1:8" s="321" customFormat="1" ht="18.75" customHeight="1">
      <c r="A23" s="330" t="s">
        <v>903</v>
      </c>
      <c r="B23" s="323">
        <v>68</v>
      </c>
      <c r="C23" s="323">
        <v>68</v>
      </c>
      <c r="D23" s="323">
        <v>203</v>
      </c>
      <c r="E23" s="322">
        <f>(D23/B23-1)*100</f>
        <v>198.5</v>
      </c>
      <c r="F23" s="323">
        <v>203</v>
      </c>
      <c r="G23" s="322">
        <f>(F23/C23-1)*100</f>
        <v>198.5</v>
      </c>
      <c r="H23" s="331"/>
    </row>
    <row r="24" spans="1:8" s="321" customFormat="1" ht="18.75" customHeight="1">
      <c r="A24" s="330" t="s">
        <v>904</v>
      </c>
      <c r="B24" s="323">
        <v>5555</v>
      </c>
      <c r="C24" s="323">
        <v>5555</v>
      </c>
      <c r="D24" s="323">
        <f>SUM(D25:D26)</f>
        <v>2460</v>
      </c>
      <c r="E24" s="322">
        <f>(D24/B24-1)*100</f>
        <v>-55.7</v>
      </c>
      <c r="F24" s="323">
        <f>SUM(F25:F26)</f>
        <v>2460</v>
      </c>
      <c r="G24" s="322">
        <f>(F24/C24-1)*100</f>
        <v>-55.7</v>
      </c>
      <c r="H24" s="331"/>
    </row>
    <row r="25" spans="1:8" s="290" customFormat="1" ht="18.75" customHeight="1">
      <c r="A25" s="332" t="s">
        <v>872</v>
      </c>
      <c r="B25" s="210">
        <v>2007</v>
      </c>
      <c r="C25" s="210">
        <v>2007</v>
      </c>
      <c r="D25" s="210">
        <v>2350</v>
      </c>
      <c r="E25" s="96"/>
      <c r="F25" s="210">
        <v>2350</v>
      </c>
      <c r="G25" s="96"/>
      <c r="H25" s="334"/>
    </row>
    <row r="26" spans="1:8" s="290" customFormat="1" ht="18.75" customHeight="1">
      <c r="A26" s="332" t="s">
        <v>873</v>
      </c>
      <c r="B26" s="210">
        <v>3548</v>
      </c>
      <c r="C26" s="210">
        <v>3548</v>
      </c>
      <c r="D26" s="210">
        <v>110</v>
      </c>
      <c r="E26" s="96"/>
      <c r="F26" s="210">
        <v>110</v>
      </c>
      <c r="G26" s="96"/>
      <c r="H26" s="334"/>
    </row>
    <row r="27" spans="1:8" s="321" customFormat="1" ht="18.75" customHeight="1">
      <c r="A27" s="330" t="s">
        <v>905</v>
      </c>
      <c r="B27" s="323">
        <v>916</v>
      </c>
      <c r="C27" s="323">
        <v>916</v>
      </c>
      <c r="D27" s="323">
        <f>SUM(D28:D29)</f>
        <v>151</v>
      </c>
      <c r="E27" s="322">
        <f>(D27/B27-1)*100</f>
        <v>-83.5</v>
      </c>
      <c r="F27" s="323">
        <f>SUM(F28:F29)</f>
        <v>151</v>
      </c>
      <c r="G27" s="322">
        <f>(F27/C27-1)*100</f>
        <v>-83.5</v>
      </c>
      <c r="H27" s="331"/>
    </row>
    <row r="28" spans="1:8" s="290" customFormat="1" ht="18.75" customHeight="1">
      <c r="A28" s="332" t="s">
        <v>865</v>
      </c>
      <c r="B28" s="210">
        <v>415</v>
      </c>
      <c r="C28" s="210">
        <v>415</v>
      </c>
      <c r="D28" s="210"/>
      <c r="E28" s="96"/>
      <c r="F28" s="210"/>
      <c r="G28" s="96"/>
      <c r="H28" s="334"/>
    </row>
    <row r="29" spans="1:8" s="290" customFormat="1" ht="18.75" customHeight="1">
      <c r="A29" s="332" t="s">
        <v>866</v>
      </c>
      <c r="B29" s="210">
        <v>501</v>
      </c>
      <c r="C29" s="210">
        <v>501</v>
      </c>
      <c r="D29" s="210">
        <v>151</v>
      </c>
      <c r="E29" s="96"/>
      <c r="F29" s="210">
        <v>151</v>
      </c>
      <c r="G29" s="96"/>
      <c r="H29" s="334"/>
    </row>
    <row r="30" spans="1:8" s="321" customFormat="1" ht="18.75" customHeight="1">
      <c r="A30" s="330" t="s">
        <v>906</v>
      </c>
      <c r="B30" s="323">
        <v>836</v>
      </c>
      <c r="C30" s="323">
        <v>261</v>
      </c>
      <c r="D30" s="323">
        <v>109</v>
      </c>
      <c r="E30" s="322">
        <f>(D30/B30-1)*100</f>
        <v>-87</v>
      </c>
      <c r="F30" s="323">
        <v>29</v>
      </c>
      <c r="G30" s="322">
        <f>(F30/C30-1)*100</f>
        <v>-88.9</v>
      </c>
      <c r="H30" s="331"/>
    </row>
    <row r="31" spans="1:8" s="321" customFormat="1" ht="18.75" customHeight="1">
      <c r="A31" s="330" t="s">
        <v>907</v>
      </c>
      <c r="B31" s="323">
        <v>4177</v>
      </c>
      <c r="C31" s="323"/>
      <c r="D31" s="323">
        <f>SUM(D32:D35)</f>
        <v>0</v>
      </c>
      <c r="E31" s="322">
        <f>(D31/B31-1)*100</f>
        <v>-100</v>
      </c>
      <c r="F31" s="323"/>
      <c r="G31" s="322"/>
      <c r="H31" s="331"/>
    </row>
    <row r="32" spans="1:8" s="290" customFormat="1" ht="18.75" customHeight="1">
      <c r="A32" s="332" t="s">
        <v>874</v>
      </c>
      <c r="B32" s="210">
        <v>1108</v>
      </c>
      <c r="C32" s="210"/>
      <c r="D32" s="210"/>
      <c r="E32" s="96"/>
      <c r="F32" s="210"/>
      <c r="G32" s="96"/>
      <c r="H32" s="334"/>
    </row>
    <row r="33" spans="1:8" s="290" customFormat="1" ht="18.75" customHeight="1">
      <c r="A33" s="332" t="s">
        <v>875</v>
      </c>
      <c r="B33" s="210">
        <v>86</v>
      </c>
      <c r="C33" s="210"/>
      <c r="D33" s="210"/>
      <c r="E33" s="96"/>
      <c r="F33" s="210"/>
      <c r="G33" s="96"/>
      <c r="H33" s="334"/>
    </row>
    <row r="34" spans="1:8" s="290" customFormat="1" ht="18.75" customHeight="1">
      <c r="A34" s="332" t="s">
        <v>876</v>
      </c>
      <c r="B34" s="210">
        <v>2831</v>
      </c>
      <c r="C34" s="210"/>
      <c r="D34" s="210"/>
      <c r="E34" s="96"/>
      <c r="F34" s="210"/>
      <c r="G34" s="96"/>
      <c r="H34" s="334"/>
    </row>
    <row r="35" spans="1:8" s="290" customFormat="1" ht="18.75" customHeight="1">
      <c r="A35" s="332" t="s">
        <v>877</v>
      </c>
      <c r="B35" s="210">
        <v>152</v>
      </c>
      <c r="C35" s="210"/>
      <c r="D35" s="210"/>
      <c r="E35" s="96"/>
      <c r="F35" s="210"/>
      <c r="G35" s="96"/>
      <c r="H35" s="334"/>
    </row>
    <row r="36" spans="1:8" s="321" customFormat="1" ht="18.75" customHeight="1">
      <c r="A36" s="330" t="s">
        <v>908</v>
      </c>
      <c r="B36" s="323">
        <v>2262</v>
      </c>
      <c r="C36" s="323">
        <v>2262</v>
      </c>
      <c r="D36" s="323">
        <f>SUM(D37:D39)</f>
        <v>9176</v>
      </c>
      <c r="E36" s="322">
        <f>(D36/B36-1)*100</f>
        <v>305.7</v>
      </c>
      <c r="F36" s="323">
        <f>SUM(F37:F39)</f>
        <v>9176</v>
      </c>
      <c r="G36" s="322">
        <f>(F36/C36-1)*100</f>
        <v>305.7</v>
      </c>
      <c r="H36" s="331"/>
    </row>
    <row r="37" spans="1:8" s="290" customFormat="1" ht="18.75" customHeight="1">
      <c r="A37" s="332" t="s">
        <v>872</v>
      </c>
      <c r="B37" s="210">
        <v>374</v>
      </c>
      <c r="C37" s="210">
        <v>374</v>
      </c>
      <c r="D37" s="210">
        <v>682</v>
      </c>
      <c r="E37" s="96"/>
      <c r="F37" s="210">
        <v>682</v>
      </c>
      <c r="G37" s="96"/>
      <c r="H37" s="334"/>
    </row>
    <row r="38" spans="1:8" s="290" customFormat="1" ht="18.75" customHeight="1">
      <c r="A38" s="332" t="s">
        <v>873</v>
      </c>
      <c r="B38" s="210">
        <v>1321</v>
      </c>
      <c r="C38" s="210">
        <v>1321</v>
      </c>
      <c r="D38" s="210">
        <v>6140</v>
      </c>
      <c r="E38" s="96"/>
      <c r="F38" s="210">
        <v>6140</v>
      </c>
      <c r="G38" s="96"/>
      <c r="H38" s="334"/>
    </row>
    <row r="39" spans="1:8" s="290" customFormat="1" ht="18.75" customHeight="1">
      <c r="A39" s="332" t="s">
        <v>878</v>
      </c>
      <c r="B39" s="210">
        <v>567</v>
      </c>
      <c r="C39" s="210">
        <v>567</v>
      </c>
      <c r="D39" s="210">
        <v>2354</v>
      </c>
      <c r="E39" s="96"/>
      <c r="F39" s="210">
        <v>2354</v>
      </c>
      <c r="G39" s="96"/>
      <c r="H39" s="334"/>
    </row>
    <row r="40" spans="1:8" s="321" customFormat="1" ht="18.75" customHeight="1">
      <c r="A40" s="330" t="s">
        <v>909</v>
      </c>
      <c r="B40" s="323">
        <v>1279</v>
      </c>
      <c r="C40" s="323">
        <v>1279</v>
      </c>
      <c r="D40" s="323">
        <f>SUM(D41:D43)</f>
        <v>1039</v>
      </c>
      <c r="E40" s="322">
        <f>(D40/B40-1)*100</f>
        <v>-18.8</v>
      </c>
      <c r="F40" s="323">
        <f>SUM(F41:F43)</f>
        <v>1039</v>
      </c>
      <c r="G40" s="322">
        <f>(F40/C40-1)*100</f>
        <v>-18.8</v>
      </c>
      <c r="H40" s="331"/>
    </row>
    <row r="41" spans="1:8" s="290" customFormat="1" ht="18.75" customHeight="1">
      <c r="A41" s="332" t="s">
        <v>879</v>
      </c>
      <c r="B41" s="210">
        <v>1108</v>
      </c>
      <c r="C41" s="210">
        <v>1108</v>
      </c>
      <c r="D41" s="210">
        <v>1003</v>
      </c>
      <c r="E41" s="319"/>
      <c r="F41" s="210">
        <v>1003</v>
      </c>
      <c r="G41" s="96"/>
      <c r="H41" s="334"/>
    </row>
    <row r="42" spans="1:8" s="290" customFormat="1" ht="18.75" customHeight="1">
      <c r="A42" s="332" t="s">
        <v>880</v>
      </c>
      <c r="B42" s="210">
        <v>122</v>
      </c>
      <c r="C42" s="210">
        <v>122</v>
      </c>
      <c r="D42" s="210">
        <v>36</v>
      </c>
      <c r="E42" s="319"/>
      <c r="F42" s="210">
        <v>36</v>
      </c>
      <c r="G42" s="96"/>
      <c r="H42" s="334"/>
    </row>
    <row r="43" spans="1:8" s="290" customFormat="1" ht="18.75" customHeight="1">
      <c r="A43" s="332" t="s">
        <v>881</v>
      </c>
      <c r="B43" s="210">
        <v>49</v>
      </c>
      <c r="C43" s="210">
        <v>49</v>
      </c>
      <c r="D43" s="210"/>
      <c r="E43" s="319"/>
      <c r="F43" s="210"/>
      <c r="G43" s="96"/>
      <c r="H43" s="334"/>
    </row>
    <row r="44" spans="1:8" s="321" customFormat="1" ht="18.75" customHeight="1">
      <c r="A44" s="330" t="s">
        <v>910</v>
      </c>
      <c r="B44" s="323">
        <v>778</v>
      </c>
      <c r="C44" s="323"/>
      <c r="D44" s="323">
        <v>266</v>
      </c>
      <c r="E44" s="322">
        <f>(D44/B44-1)*100</f>
        <v>-65.8</v>
      </c>
      <c r="F44" s="323"/>
      <c r="G44" s="322"/>
      <c r="H44" s="331"/>
    </row>
    <row r="45" spans="1:8" s="290" customFormat="1" ht="18.75" customHeight="1">
      <c r="A45" s="265" t="s">
        <v>882</v>
      </c>
      <c r="B45" s="336">
        <v>778</v>
      </c>
      <c r="C45" s="210"/>
      <c r="D45" s="210">
        <v>266</v>
      </c>
      <c r="E45" s="96"/>
      <c r="F45" s="210"/>
      <c r="G45" s="96"/>
      <c r="H45" s="334"/>
    </row>
    <row r="46" spans="1:8" s="321" customFormat="1" ht="18.75" customHeight="1">
      <c r="A46" s="330" t="s">
        <v>896</v>
      </c>
      <c r="B46" s="323">
        <v>642</v>
      </c>
      <c r="C46" s="323"/>
      <c r="D46" s="323">
        <f>D48</f>
        <v>720</v>
      </c>
      <c r="E46" s="322">
        <f>(D46/B46-1)*100</f>
        <v>12.1</v>
      </c>
      <c r="F46" s="323"/>
      <c r="G46" s="322"/>
      <c r="H46" s="331"/>
    </row>
    <row r="47" spans="1:8" s="290" customFormat="1" ht="18.75" customHeight="1">
      <c r="A47" s="332" t="s">
        <v>883</v>
      </c>
      <c r="B47" s="210"/>
      <c r="C47" s="210"/>
      <c r="D47" s="210"/>
      <c r="E47" s="319"/>
      <c r="F47" s="210"/>
      <c r="G47" s="96"/>
      <c r="H47" s="334"/>
    </row>
    <row r="48" spans="1:8" s="290" customFormat="1" ht="18.75" customHeight="1">
      <c r="A48" s="332" t="s">
        <v>884</v>
      </c>
      <c r="B48" s="210">
        <v>642</v>
      </c>
      <c r="C48" s="210"/>
      <c r="D48" s="210">
        <v>720</v>
      </c>
      <c r="E48" s="319"/>
      <c r="F48" s="210"/>
      <c r="G48" s="96"/>
      <c r="H48" s="334"/>
    </row>
    <row r="49" spans="1:8" s="321" customFormat="1" ht="18.75" customHeight="1">
      <c r="A49" s="330" t="s">
        <v>897</v>
      </c>
      <c r="B49" s="323">
        <v>30</v>
      </c>
      <c r="C49" s="323"/>
      <c r="D49" s="323">
        <v>24</v>
      </c>
      <c r="E49" s="322">
        <f>(D49/B49-1)*100</f>
        <v>-20</v>
      </c>
      <c r="F49" s="323"/>
      <c r="G49" s="322"/>
      <c r="H49" s="331"/>
    </row>
    <row r="50" spans="1:8" s="290" customFormat="1" ht="18.75" customHeight="1">
      <c r="A50" s="332" t="s">
        <v>885</v>
      </c>
      <c r="B50" s="210">
        <v>30</v>
      </c>
      <c r="C50" s="210"/>
      <c r="D50" s="210">
        <v>24</v>
      </c>
      <c r="E50" s="319"/>
      <c r="F50" s="210"/>
      <c r="G50" s="96"/>
      <c r="H50" s="335"/>
    </row>
    <row r="51" spans="1:8" s="321" customFormat="1" ht="18.75" customHeight="1">
      <c r="A51" s="330" t="s">
        <v>898</v>
      </c>
      <c r="B51" s="323">
        <v>4426</v>
      </c>
      <c r="C51" s="323">
        <v>3403</v>
      </c>
      <c r="D51" s="323">
        <f>SUM(D52:D57)</f>
        <v>4058</v>
      </c>
      <c r="E51" s="322">
        <f>(D51/B51-1)*100</f>
        <v>-8.3</v>
      </c>
      <c r="F51" s="323">
        <f>SUM(F52:F57)</f>
        <v>2565</v>
      </c>
      <c r="G51" s="322">
        <f>(F51/C51-1)*100</f>
        <v>-24.6</v>
      </c>
      <c r="H51" s="331"/>
    </row>
    <row r="52" spans="1:8" s="290" customFormat="1" ht="18.75" customHeight="1">
      <c r="A52" s="332" t="s">
        <v>886</v>
      </c>
      <c r="B52" s="210">
        <v>3322</v>
      </c>
      <c r="C52" s="210">
        <v>2556</v>
      </c>
      <c r="D52" s="210">
        <v>1640</v>
      </c>
      <c r="E52" s="96"/>
      <c r="F52" s="210">
        <v>959</v>
      </c>
      <c r="G52" s="96"/>
      <c r="H52" s="334"/>
    </row>
    <row r="53" spans="1:8" s="290" customFormat="1" ht="18.75" customHeight="1">
      <c r="A53" s="332" t="s">
        <v>887</v>
      </c>
      <c r="B53" s="210">
        <v>888</v>
      </c>
      <c r="C53" s="210">
        <v>747</v>
      </c>
      <c r="D53" s="210">
        <v>1044</v>
      </c>
      <c r="E53" s="96"/>
      <c r="F53" s="210">
        <v>816</v>
      </c>
      <c r="G53" s="96"/>
      <c r="H53" s="334"/>
    </row>
    <row r="54" spans="1:8" s="290" customFormat="1" ht="18.75" customHeight="1">
      <c r="A54" s="332" t="s">
        <v>888</v>
      </c>
      <c r="B54" s="210">
        <v>138</v>
      </c>
      <c r="C54" s="210">
        <v>100</v>
      </c>
      <c r="D54" s="210">
        <v>724</v>
      </c>
      <c r="E54" s="96"/>
      <c r="F54" s="210">
        <v>703</v>
      </c>
      <c r="G54" s="96"/>
      <c r="H54" s="334"/>
    </row>
    <row r="55" spans="1:8" s="290" customFormat="1" ht="18.75" customHeight="1">
      <c r="A55" s="332" t="s">
        <v>889</v>
      </c>
      <c r="B55" s="210">
        <v>73</v>
      </c>
      <c r="C55" s="210"/>
      <c r="D55" s="210">
        <v>63</v>
      </c>
      <c r="E55" s="96"/>
      <c r="F55" s="210"/>
      <c r="G55" s="96"/>
      <c r="H55" s="334"/>
    </row>
    <row r="56" spans="1:8" s="290" customFormat="1" ht="18.75" customHeight="1">
      <c r="A56" s="332" t="s">
        <v>890</v>
      </c>
      <c r="B56" s="210">
        <v>5</v>
      </c>
      <c r="C56" s="210"/>
      <c r="D56" s="210">
        <v>31</v>
      </c>
      <c r="E56" s="96"/>
      <c r="F56" s="210">
        <v>31</v>
      </c>
      <c r="G56" s="96"/>
      <c r="H56" s="334"/>
    </row>
    <row r="57" spans="1:8" s="290" customFormat="1" ht="18.75" customHeight="1">
      <c r="A57" s="265" t="s">
        <v>891</v>
      </c>
      <c r="B57" s="210"/>
      <c r="C57" s="210"/>
      <c r="D57" s="210">
        <v>556</v>
      </c>
      <c r="E57" s="96"/>
      <c r="F57" s="210">
        <v>56</v>
      </c>
      <c r="G57" s="96"/>
      <c r="H57" s="334"/>
    </row>
    <row r="58" spans="1:8" s="321" customFormat="1" ht="18.75" customHeight="1">
      <c r="A58" s="330" t="s">
        <v>899</v>
      </c>
      <c r="B58" s="323">
        <v>1179</v>
      </c>
      <c r="C58" s="323">
        <v>807</v>
      </c>
      <c r="D58" s="323">
        <v>75</v>
      </c>
      <c r="E58" s="322">
        <f aca="true" t="shared" si="0" ref="E58:E64">(D58/B58-1)*100</f>
        <v>-93.6</v>
      </c>
      <c r="F58" s="323">
        <v>41</v>
      </c>
      <c r="G58" s="322">
        <f>(F58/C58-1)*100</f>
        <v>-94.9</v>
      </c>
      <c r="H58" s="331"/>
    </row>
    <row r="59" spans="1:8" s="325" customFormat="1" ht="18.75" customHeight="1">
      <c r="A59" s="337" t="s">
        <v>892</v>
      </c>
      <c r="B59" s="338">
        <v>152250</v>
      </c>
      <c r="C59" s="338">
        <v>141520</v>
      </c>
      <c r="D59" s="338">
        <f>SUM(D7,D11,D14,D22,D23,D24,D27,D30,D31,D36,D40,D44,D46,D49,D51,D58)</f>
        <v>223610</v>
      </c>
      <c r="E59" s="300">
        <f t="shared" si="0"/>
        <v>46.9</v>
      </c>
      <c r="F59" s="338">
        <f>SUM(F7,F11,F14,F22,F23,F24,F27,F30,F31,F36,F40,F44,F46,F49,F51,F58)</f>
        <v>216162</v>
      </c>
      <c r="G59" s="300">
        <f>(F59/C59-1)*100</f>
        <v>52.7</v>
      </c>
      <c r="H59" s="339"/>
    </row>
    <row r="60" spans="1:8" s="325" customFormat="1" ht="18.75" customHeight="1">
      <c r="A60" s="310" t="s">
        <v>942</v>
      </c>
      <c r="B60" s="338">
        <v>653</v>
      </c>
      <c r="C60" s="338"/>
      <c r="D60" s="338"/>
      <c r="E60" s="300">
        <f t="shared" si="0"/>
        <v>-100</v>
      </c>
      <c r="F60" s="338"/>
      <c r="G60" s="300"/>
      <c r="H60" s="339"/>
    </row>
    <row r="61" spans="1:8" s="324" customFormat="1" ht="18.75" customHeight="1">
      <c r="A61" s="310" t="s">
        <v>893</v>
      </c>
      <c r="B61" s="304">
        <v>4533</v>
      </c>
      <c r="C61" s="307"/>
      <c r="D61" s="304">
        <v>25329</v>
      </c>
      <c r="E61" s="300">
        <f t="shared" si="0"/>
        <v>458.8</v>
      </c>
      <c r="F61" s="340"/>
      <c r="G61" s="340"/>
      <c r="H61" s="341"/>
    </row>
    <row r="62" spans="1:8" s="324" customFormat="1" ht="18.75" customHeight="1">
      <c r="A62" s="310" t="s">
        <v>895</v>
      </c>
      <c r="B62" s="304">
        <v>61750</v>
      </c>
      <c r="C62" s="307"/>
      <c r="D62" s="304">
        <v>184700</v>
      </c>
      <c r="E62" s="300">
        <f t="shared" si="0"/>
        <v>199.1</v>
      </c>
      <c r="F62" s="340"/>
      <c r="G62" s="340"/>
      <c r="H62" s="341"/>
    </row>
    <row r="63" spans="1:8" s="324" customFormat="1" ht="18.75" customHeight="1">
      <c r="A63" s="310" t="s">
        <v>894</v>
      </c>
      <c r="B63" s="304">
        <v>64509</v>
      </c>
      <c r="C63" s="307"/>
      <c r="D63" s="304">
        <v>75603</v>
      </c>
      <c r="E63" s="300">
        <f t="shared" si="0"/>
        <v>17.2</v>
      </c>
      <c r="F63" s="340"/>
      <c r="G63" s="340"/>
      <c r="H63" s="341"/>
    </row>
    <row r="64" spans="1:8" s="324" customFormat="1" ht="18.75" customHeight="1" thickBot="1">
      <c r="A64" s="342" t="s">
        <v>5</v>
      </c>
      <c r="B64" s="320">
        <v>283695</v>
      </c>
      <c r="C64" s="312"/>
      <c r="D64" s="320">
        <v>509242</v>
      </c>
      <c r="E64" s="378">
        <f t="shared" si="0"/>
        <v>79.5</v>
      </c>
      <c r="F64" s="343"/>
      <c r="G64" s="343"/>
      <c r="H64" s="344"/>
    </row>
    <row r="65" spans="1:7" ht="14.25">
      <c r="A65" s="52"/>
      <c r="B65" s="52"/>
      <c r="C65" s="53"/>
      <c r="D65" s="53"/>
      <c r="E65" s="53"/>
      <c r="F65" s="51"/>
      <c r="G65" s="51"/>
    </row>
    <row r="66" spans="1:7" ht="14.25">
      <c r="A66" s="52"/>
      <c r="B66" s="52"/>
      <c r="C66" s="53"/>
      <c r="D66" s="53"/>
      <c r="E66" s="53"/>
      <c r="F66" s="51"/>
      <c r="G66" s="51"/>
    </row>
    <row r="67" spans="1:7" ht="14.25">
      <c r="A67" s="52"/>
      <c r="B67" s="52"/>
      <c r="C67" s="52"/>
      <c r="D67" s="52"/>
      <c r="E67" s="52"/>
      <c r="F67" s="51"/>
      <c r="G67" s="51"/>
    </row>
    <row r="68" spans="1:7" ht="14.25">
      <c r="A68" s="52"/>
      <c r="B68" s="52"/>
      <c r="C68" s="52"/>
      <c r="D68" s="52"/>
      <c r="E68" s="52"/>
      <c r="F68" s="51"/>
      <c r="G68" s="51"/>
    </row>
    <row r="69" spans="1:7" ht="14.25">
      <c r="A69" s="52"/>
      <c r="B69" s="52"/>
      <c r="C69" s="52"/>
      <c r="D69" s="52"/>
      <c r="E69" s="52"/>
      <c r="F69" s="51"/>
      <c r="G69" s="51"/>
    </row>
    <row r="70" spans="1:7" ht="14.25">
      <c r="A70" s="52"/>
      <c r="B70" s="52"/>
      <c r="C70" s="52"/>
      <c r="D70" s="52"/>
      <c r="E70" s="52"/>
      <c r="F70" s="51"/>
      <c r="G70" s="51"/>
    </row>
    <row r="71" spans="1:7" ht="14.25">
      <c r="A71" s="52"/>
      <c r="B71" s="52"/>
      <c r="C71" s="52"/>
      <c r="D71" s="52"/>
      <c r="E71" s="52"/>
      <c r="F71" s="51"/>
      <c r="G71" s="51"/>
    </row>
    <row r="72" spans="1:7" ht="14.25">
      <c r="A72" s="52"/>
      <c r="B72" s="52"/>
      <c r="C72" s="52"/>
      <c r="D72" s="52"/>
      <c r="E72" s="52"/>
      <c r="F72" s="51"/>
      <c r="G72" s="51"/>
    </row>
    <row r="73" spans="1:7" ht="14.25">
      <c r="A73" s="52"/>
      <c r="B73" s="52"/>
      <c r="C73" s="52"/>
      <c r="D73" s="52"/>
      <c r="E73" s="52"/>
      <c r="F73" s="51"/>
      <c r="G73" s="51"/>
    </row>
    <row r="74" spans="1:7" ht="14.25">
      <c r="A74" s="52"/>
      <c r="B74" s="52"/>
      <c r="C74" s="52"/>
      <c r="D74" s="52"/>
      <c r="E74" s="52"/>
      <c r="F74" s="51"/>
      <c r="G74" s="51"/>
    </row>
    <row r="75" spans="1:7" ht="14.25">
      <c r="A75" s="52"/>
      <c r="B75" s="52"/>
      <c r="C75" s="52"/>
      <c r="D75" s="52"/>
      <c r="E75" s="52"/>
      <c r="F75" s="51"/>
      <c r="G75" s="51"/>
    </row>
    <row r="76" spans="1:7" ht="14.25">
      <c r="A76" s="52"/>
      <c r="B76" s="52"/>
      <c r="C76" s="52"/>
      <c r="D76" s="52"/>
      <c r="E76" s="52"/>
      <c r="F76" s="51"/>
      <c r="G76" s="51"/>
    </row>
    <row r="77" spans="1:7" ht="14.25">
      <c r="A77" s="52"/>
      <c r="B77" s="52"/>
      <c r="C77" s="52"/>
      <c r="D77" s="52"/>
      <c r="E77" s="52"/>
      <c r="F77" s="51"/>
      <c r="G77" s="51"/>
    </row>
    <row r="78" spans="1:7" ht="14.25">
      <c r="A78" s="52"/>
      <c r="B78" s="52"/>
      <c r="C78" s="52"/>
      <c r="D78" s="52"/>
      <c r="E78" s="52"/>
      <c r="F78" s="51"/>
      <c r="G78" s="51"/>
    </row>
    <row r="79" spans="1:7" ht="14.25">
      <c r="A79" s="52"/>
      <c r="B79" s="52"/>
      <c r="C79" s="52"/>
      <c r="D79" s="52"/>
      <c r="E79" s="52"/>
      <c r="F79" s="51"/>
      <c r="G79" s="51"/>
    </row>
    <row r="80" spans="1:7" ht="56.25" customHeight="1">
      <c r="A80" s="52"/>
      <c r="B80" s="52"/>
      <c r="C80" s="52"/>
      <c r="D80" s="52"/>
      <c r="E80" s="52"/>
      <c r="F80" s="51"/>
      <c r="G80" s="51"/>
    </row>
  </sheetData>
  <sheetProtection/>
  <mergeCells count="10">
    <mergeCell ref="A2:H2"/>
    <mergeCell ref="G3:H3"/>
    <mergeCell ref="A4:A6"/>
    <mergeCell ref="B4:C4"/>
    <mergeCell ref="D4:G4"/>
    <mergeCell ref="H4:H6"/>
    <mergeCell ref="B5:B6"/>
    <mergeCell ref="C5:C6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3">
      <selection activeCell="A22" sqref="A22:IV22"/>
    </sheetView>
  </sheetViews>
  <sheetFormatPr defaultColWidth="13.25390625" defaultRowHeight="15.75"/>
  <cols>
    <col min="1" max="1" width="40.75390625" style="43" customWidth="1"/>
    <col min="2" max="2" width="11.50390625" style="43" customWidth="1"/>
    <col min="3" max="3" width="9.75390625" style="42" customWidth="1"/>
    <col min="4" max="4" width="11.375" style="42" customWidth="1"/>
    <col min="5" max="5" width="13.25390625" style="42" customWidth="1"/>
    <col min="6" max="254" width="9.00390625" style="43" customWidth="1"/>
    <col min="255" max="255" width="44.25390625" style="43" customWidth="1"/>
    <col min="256" max="16384" width="13.25390625" style="43" customWidth="1"/>
  </cols>
  <sheetData>
    <row r="1" spans="1:5" ht="13.5">
      <c r="A1" s="287" t="s">
        <v>991</v>
      </c>
      <c r="B1" s="44"/>
      <c r="C1" s="45"/>
      <c r="D1" s="45"/>
      <c r="E1" s="45"/>
    </row>
    <row r="2" spans="1:7" ht="26.25" customHeight="1">
      <c r="A2" s="477" t="s">
        <v>828</v>
      </c>
      <c r="B2" s="477"/>
      <c r="C2" s="477"/>
      <c r="D2" s="477"/>
      <c r="E2" s="477"/>
      <c r="F2" s="477"/>
      <c r="G2" s="477"/>
    </row>
    <row r="3" spans="1:6" s="288" customFormat="1" ht="20.25" customHeight="1" thickBot="1">
      <c r="A3" s="113"/>
      <c r="B3" s="113"/>
      <c r="C3" s="261"/>
      <c r="D3" s="261"/>
      <c r="E3" s="478" t="s">
        <v>1</v>
      </c>
      <c r="F3" s="478"/>
    </row>
    <row r="4" spans="1:7" s="288" customFormat="1" ht="31.5" customHeight="1">
      <c r="A4" s="479" t="s">
        <v>6</v>
      </c>
      <c r="B4" s="481" t="s">
        <v>830</v>
      </c>
      <c r="C4" s="483" t="s">
        <v>831</v>
      </c>
      <c r="D4" s="483"/>
      <c r="E4" s="483"/>
      <c r="F4" s="483"/>
      <c r="G4" s="484" t="s">
        <v>832</v>
      </c>
    </row>
    <row r="5" spans="1:7" s="288" customFormat="1" ht="47.25" customHeight="1">
      <c r="A5" s="480"/>
      <c r="B5" s="482"/>
      <c r="C5" s="293" t="s">
        <v>173</v>
      </c>
      <c r="D5" s="293" t="s">
        <v>833</v>
      </c>
      <c r="E5" s="293" t="s">
        <v>834</v>
      </c>
      <c r="F5" s="293" t="s">
        <v>175</v>
      </c>
      <c r="G5" s="485"/>
    </row>
    <row r="6" spans="1:7" s="289" customFormat="1" ht="33" customHeight="1">
      <c r="A6" s="294" t="s">
        <v>835</v>
      </c>
      <c r="B6" s="210">
        <v>6912</v>
      </c>
      <c r="C6" s="210">
        <v>675</v>
      </c>
      <c r="D6" s="210">
        <v>1092</v>
      </c>
      <c r="E6" s="96">
        <f aca="true" t="shared" si="0" ref="E6:E16">D6/C6*100</f>
        <v>161.8</v>
      </c>
      <c r="F6" s="96">
        <f>(D6/B6-1)*100</f>
        <v>-84.2</v>
      </c>
      <c r="G6" s="295"/>
    </row>
    <row r="7" spans="1:7" s="289" customFormat="1" ht="33" customHeight="1">
      <c r="A7" s="294" t="s">
        <v>836</v>
      </c>
      <c r="B7" s="210">
        <v>1475</v>
      </c>
      <c r="C7" s="210">
        <v>400</v>
      </c>
      <c r="D7" s="210">
        <v>992</v>
      </c>
      <c r="E7" s="96">
        <f t="shared" si="0"/>
        <v>248</v>
      </c>
      <c r="F7" s="96">
        <f>(D7/B7-1)*100</f>
        <v>-32.7</v>
      </c>
      <c r="G7" s="295"/>
    </row>
    <row r="8" spans="1:7" s="289" customFormat="1" ht="33" customHeight="1">
      <c r="A8" s="294" t="s">
        <v>837</v>
      </c>
      <c r="B8" s="210">
        <v>512</v>
      </c>
      <c r="C8" s="210">
        <v>700</v>
      </c>
      <c r="D8" s="210">
        <v>201</v>
      </c>
      <c r="E8" s="96">
        <f t="shared" si="0"/>
        <v>28.7</v>
      </c>
      <c r="F8" s="96">
        <f>(D8/B8-1)*100</f>
        <v>-60.7</v>
      </c>
      <c r="G8" s="295"/>
    </row>
    <row r="9" spans="1:7" s="289" customFormat="1" ht="33" customHeight="1">
      <c r="A9" s="294" t="s">
        <v>838</v>
      </c>
      <c r="B9" s="210">
        <v>150590</v>
      </c>
      <c r="C9" s="210">
        <v>198125</v>
      </c>
      <c r="D9" s="210">
        <v>232348</v>
      </c>
      <c r="E9" s="96">
        <f t="shared" si="0"/>
        <v>117.3</v>
      </c>
      <c r="F9" s="96">
        <f aca="true" t="shared" si="1" ref="F9:F21">(D9/B9-1)*100</f>
        <v>54.3</v>
      </c>
      <c r="G9" s="295"/>
    </row>
    <row r="10" spans="1:7" s="289" customFormat="1" ht="33" customHeight="1">
      <c r="A10" s="294" t="s">
        <v>839</v>
      </c>
      <c r="B10" s="210">
        <v>2279</v>
      </c>
      <c r="C10" s="210">
        <v>4800</v>
      </c>
      <c r="D10" s="210">
        <v>10857</v>
      </c>
      <c r="E10" s="96">
        <f>D10/C10*100</f>
        <v>226.2</v>
      </c>
      <c r="F10" s="96">
        <f>(D10/B10-1)*100</f>
        <v>376.4</v>
      </c>
      <c r="G10" s="295"/>
    </row>
    <row r="11" spans="1:7" s="289" customFormat="1" ht="33" customHeight="1">
      <c r="A11" s="294" t="s">
        <v>840</v>
      </c>
      <c r="B11" s="210">
        <v>1314</v>
      </c>
      <c r="C11" s="210">
        <v>1200</v>
      </c>
      <c r="D11" s="210">
        <v>1200</v>
      </c>
      <c r="E11" s="96">
        <f>D11/C11*100</f>
        <v>100</v>
      </c>
      <c r="F11" s="96">
        <f>(D11/B11-1)*100</f>
        <v>-8.7</v>
      </c>
      <c r="G11" s="295"/>
    </row>
    <row r="12" spans="1:7" s="289" customFormat="1" ht="33" customHeight="1">
      <c r="A12" s="294" t="s">
        <v>841</v>
      </c>
      <c r="B12" s="210">
        <f>B13+B14</f>
        <v>2825</v>
      </c>
      <c r="C12" s="211">
        <v>2600</v>
      </c>
      <c r="D12" s="210">
        <f>D13+D14</f>
        <v>2557</v>
      </c>
      <c r="E12" s="96">
        <f t="shared" si="0"/>
        <v>98.3</v>
      </c>
      <c r="F12" s="96">
        <f t="shared" si="1"/>
        <v>-9.5</v>
      </c>
      <c r="G12" s="295"/>
    </row>
    <row r="13" spans="1:7" s="289" customFormat="1" ht="33" customHeight="1">
      <c r="A13" s="296" t="s">
        <v>842</v>
      </c>
      <c r="B13" s="210">
        <v>1314</v>
      </c>
      <c r="C13" s="210">
        <v>1100</v>
      </c>
      <c r="D13" s="210">
        <v>1201</v>
      </c>
      <c r="E13" s="96">
        <f t="shared" si="0"/>
        <v>109.2</v>
      </c>
      <c r="F13" s="96">
        <f t="shared" si="1"/>
        <v>-8.6</v>
      </c>
      <c r="G13" s="295"/>
    </row>
    <row r="14" spans="1:7" s="289" customFormat="1" ht="33" customHeight="1">
      <c r="A14" s="296" t="s">
        <v>843</v>
      </c>
      <c r="B14" s="210">
        <v>1511</v>
      </c>
      <c r="C14" s="210">
        <v>1500</v>
      </c>
      <c r="D14" s="210">
        <v>1356</v>
      </c>
      <c r="E14" s="96">
        <f t="shared" si="0"/>
        <v>90.4</v>
      </c>
      <c r="F14" s="96">
        <f t="shared" si="1"/>
        <v>-10.3</v>
      </c>
      <c r="G14" s="295"/>
    </row>
    <row r="15" spans="1:7" s="289" customFormat="1" ht="33" customHeight="1">
      <c r="A15" s="297" t="s">
        <v>849</v>
      </c>
      <c r="B15" s="210">
        <v>167</v>
      </c>
      <c r="C15" s="210"/>
      <c r="D15" s="210"/>
      <c r="E15" s="96"/>
      <c r="F15" s="96">
        <f t="shared" si="1"/>
        <v>-100</v>
      </c>
      <c r="G15" s="295"/>
    </row>
    <row r="16" spans="1:7" s="291" customFormat="1" ht="33" customHeight="1">
      <c r="A16" s="298" t="s">
        <v>850</v>
      </c>
      <c r="B16" s="299">
        <f>SUM(B6:B15)-B12</f>
        <v>166074</v>
      </c>
      <c r="C16" s="299">
        <f>SUM(C6:C12,C15)</f>
        <v>208500</v>
      </c>
      <c r="D16" s="299">
        <f>SUM(D6:D15)-D12</f>
        <v>249247</v>
      </c>
      <c r="E16" s="300">
        <f t="shared" si="0"/>
        <v>119.5</v>
      </c>
      <c r="F16" s="300">
        <f t="shared" si="1"/>
        <v>50.1</v>
      </c>
      <c r="G16" s="301"/>
    </row>
    <row r="17" spans="1:7" s="292" customFormat="1" ht="30" customHeight="1">
      <c r="A17" s="302" t="s">
        <v>845</v>
      </c>
      <c r="B17" s="304">
        <v>7437</v>
      </c>
      <c r="C17" s="303"/>
      <c r="D17" s="304">
        <v>8398</v>
      </c>
      <c r="E17" s="303"/>
      <c r="F17" s="300">
        <f t="shared" si="1"/>
        <v>12.9</v>
      </c>
      <c r="G17" s="305"/>
    </row>
    <row r="18" spans="1:7" s="292" customFormat="1" ht="30" customHeight="1">
      <c r="A18" s="306" t="s">
        <v>846</v>
      </c>
      <c r="B18" s="308">
        <v>40700</v>
      </c>
      <c r="C18" s="307"/>
      <c r="D18" s="308">
        <v>64509</v>
      </c>
      <c r="E18" s="309"/>
      <c r="F18" s="300">
        <f t="shared" si="1"/>
        <v>58.5</v>
      </c>
      <c r="G18" s="305"/>
    </row>
    <row r="19" spans="1:7" s="292" customFormat="1" ht="30" customHeight="1">
      <c r="A19" s="306" t="s">
        <v>847</v>
      </c>
      <c r="B19" s="308">
        <v>7734</v>
      </c>
      <c r="C19" s="307"/>
      <c r="D19" s="304">
        <v>2388</v>
      </c>
      <c r="E19" s="309"/>
      <c r="F19" s="300">
        <f t="shared" si="1"/>
        <v>-69.1</v>
      </c>
      <c r="G19" s="305"/>
    </row>
    <row r="20" spans="1:7" s="292" customFormat="1" ht="30" customHeight="1">
      <c r="A20" s="310" t="s">
        <v>848</v>
      </c>
      <c r="B20" s="308">
        <v>61750</v>
      </c>
      <c r="C20" s="307"/>
      <c r="D20" s="304">
        <v>184700</v>
      </c>
      <c r="E20" s="309"/>
      <c r="F20" s="300">
        <f t="shared" si="1"/>
        <v>199.1</v>
      </c>
      <c r="G20" s="305"/>
    </row>
    <row r="21" spans="1:7" s="292" customFormat="1" ht="30" customHeight="1" thickBot="1">
      <c r="A21" s="311" t="s">
        <v>2</v>
      </c>
      <c r="B21" s="320">
        <v>283695</v>
      </c>
      <c r="C21" s="312"/>
      <c r="D21" s="320">
        <v>509242</v>
      </c>
      <c r="E21" s="313"/>
      <c r="F21" s="378">
        <f t="shared" si="1"/>
        <v>79.5</v>
      </c>
      <c r="G21" s="314"/>
    </row>
    <row r="22" spans="1:12" ht="30" customHeight="1">
      <c r="A22" s="445" t="s">
        <v>956</v>
      </c>
      <c r="B22" s="445"/>
      <c r="C22" s="445"/>
      <c r="D22" s="445"/>
      <c r="E22" s="445"/>
      <c r="F22" s="445"/>
      <c r="G22" s="445"/>
      <c r="H22" s="401"/>
      <c r="I22" s="401"/>
      <c r="J22" s="401"/>
      <c r="K22" s="401"/>
      <c r="L22" s="24"/>
    </row>
  </sheetData>
  <sheetProtection/>
  <mergeCells count="7">
    <mergeCell ref="A22:G22"/>
    <mergeCell ref="A2:G2"/>
    <mergeCell ref="E3:F3"/>
    <mergeCell ref="A4:A5"/>
    <mergeCell ref="B4:B5"/>
    <mergeCell ref="C4:F4"/>
    <mergeCell ref="G4:G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46">
      <selection activeCell="G68" sqref="G68"/>
    </sheetView>
  </sheetViews>
  <sheetFormatPr defaultColWidth="9.00390625" defaultRowHeight="15.75"/>
  <cols>
    <col min="1" max="1" width="55.25390625" style="46" customWidth="1"/>
    <col min="2" max="2" width="11.00390625" style="46" customWidth="1"/>
    <col min="3" max="3" width="9.125" style="46" customWidth="1"/>
    <col min="4" max="4" width="9.875" style="46" customWidth="1"/>
    <col min="5" max="5" width="9.125" style="46" customWidth="1"/>
    <col min="6" max="16384" width="9.00390625" style="49" customWidth="1"/>
  </cols>
  <sheetData>
    <row r="1" spans="1:7" ht="14.25">
      <c r="A1" s="406" t="s">
        <v>992</v>
      </c>
      <c r="B1" s="47"/>
      <c r="C1" s="47"/>
      <c r="D1" s="47"/>
      <c r="E1" s="47"/>
      <c r="F1" s="50"/>
      <c r="G1" s="50"/>
    </row>
    <row r="2" spans="1:8" ht="24">
      <c r="A2" s="486" t="s">
        <v>851</v>
      </c>
      <c r="B2" s="486"/>
      <c r="C2" s="486"/>
      <c r="D2" s="486"/>
      <c r="E2" s="486"/>
      <c r="F2" s="486"/>
      <c r="G2" s="486"/>
      <c r="H2" s="486"/>
    </row>
    <row r="3" spans="1:8" s="290" customFormat="1" ht="33.75" customHeight="1" thickBot="1">
      <c r="A3" s="315"/>
      <c r="B3" s="315"/>
      <c r="C3" s="315"/>
      <c r="D3" s="315"/>
      <c r="E3" s="316"/>
      <c r="F3" s="315"/>
      <c r="G3" s="487" t="s">
        <v>1</v>
      </c>
      <c r="H3" s="487"/>
    </row>
    <row r="4" spans="1:8" s="288" customFormat="1" ht="19.5" customHeight="1">
      <c r="A4" s="488" t="s">
        <v>215</v>
      </c>
      <c r="B4" s="490" t="s">
        <v>852</v>
      </c>
      <c r="C4" s="490"/>
      <c r="D4" s="490" t="s">
        <v>853</v>
      </c>
      <c r="E4" s="490"/>
      <c r="F4" s="490"/>
      <c r="G4" s="490"/>
      <c r="H4" s="491" t="s">
        <v>218</v>
      </c>
    </row>
    <row r="5" spans="1:8" s="288" customFormat="1" ht="19.5" customHeight="1">
      <c r="A5" s="489"/>
      <c r="B5" s="493" t="s">
        <v>854</v>
      </c>
      <c r="C5" s="494" t="s">
        <v>855</v>
      </c>
      <c r="D5" s="493" t="s">
        <v>854</v>
      </c>
      <c r="E5" s="493"/>
      <c r="F5" s="494" t="s">
        <v>856</v>
      </c>
      <c r="G5" s="494"/>
      <c r="H5" s="492"/>
    </row>
    <row r="6" spans="1:8" s="288" customFormat="1" ht="19.5" customHeight="1">
      <c r="A6" s="489"/>
      <c r="B6" s="493"/>
      <c r="C6" s="494"/>
      <c r="D6" s="326" t="s">
        <v>857</v>
      </c>
      <c r="E6" s="327" t="s">
        <v>858</v>
      </c>
      <c r="F6" s="328" t="s">
        <v>857</v>
      </c>
      <c r="G6" s="329" t="s">
        <v>858</v>
      </c>
      <c r="H6" s="492"/>
    </row>
    <row r="7" spans="1:8" s="321" customFormat="1" ht="18.75" customHeight="1">
      <c r="A7" s="330" t="s">
        <v>859</v>
      </c>
      <c r="B7" s="323">
        <v>2957</v>
      </c>
      <c r="C7" s="323"/>
      <c r="D7" s="323">
        <f>SUM(D8:D10)</f>
        <v>3221</v>
      </c>
      <c r="E7" s="322">
        <f>(D7/B7-1)*100</f>
        <v>8.9</v>
      </c>
      <c r="F7" s="323"/>
      <c r="G7" s="322"/>
      <c r="H7" s="331"/>
    </row>
    <row r="8" spans="1:8" s="317" customFormat="1" ht="18.75" customHeight="1">
      <c r="A8" s="332" t="s">
        <v>860</v>
      </c>
      <c r="B8" s="210">
        <v>1440</v>
      </c>
      <c r="C8" s="210"/>
      <c r="D8" s="333">
        <v>1445</v>
      </c>
      <c r="E8" s="96"/>
      <c r="F8" s="210"/>
      <c r="G8" s="96"/>
      <c r="H8" s="334"/>
    </row>
    <row r="9" spans="1:8" s="318" customFormat="1" ht="18.75" customHeight="1">
      <c r="A9" s="332" t="s">
        <v>861</v>
      </c>
      <c r="B9" s="210">
        <v>1497</v>
      </c>
      <c r="C9" s="210"/>
      <c r="D9" s="333">
        <v>1766</v>
      </c>
      <c r="E9" s="96"/>
      <c r="F9" s="210"/>
      <c r="G9" s="96"/>
      <c r="H9" s="334"/>
    </row>
    <row r="10" spans="1:8" s="289" customFormat="1" ht="18.75" customHeight="1">
      <c r="A10" s="332" t="s">
        <v>862</v>
      </c>
      <c r="B10" s="210">
        <v>20</v>
      </c>
      <c r="C10" s="210"/>
      <c r="D10" s="333">
        <v>10</v>
      </c>
      <c r="E10" s="96"/>
      <c r="F10" s="210"/>
      <c r="G10" s="96"/>
      <c r="H10" s="334"/>
    </row>
    <row r="11" spans="1:8" s="321" customFormat="1" ht="18.75" customHeight="1">
      <c r="A11" s="330" t="s">
        <v>900</v>
      </c>
      <c r="B11" s="323">
        <v>176</v>
      </c>
      <c r="C11" s="323"/>
      <c r="D11" s="323">
        <f>SUM(D12:D13)</f>
        <v>180</v>
      </c>
      <c r="E11" s="322">
        <f>(D11/B11-1)*100</f>
        <v>2.3</v>
      </c>
      <c r="F11" s="323"/>
      <c r="G11" s="322"/>
      <c r="H11" s="331"/>
    </row>
    <row r="12" spans="1:8" s="289" customFormat="1" ht="18.75" customHeight="1">
      <c r="A12" s="332" t="s">
        <v>863</v>
      </c>
      <c r="B12" s="210">
        <v>151</v>
      </c>
      <c r="C12" s="210"/>
      <c r="D12" s="210">
        <v>180</v>
      </c>
      <c r="E12" s="96"/>
      <c r="F12" s="210"/>
      <c r="G12" s="96"/>
      <c r="H12" s="335"/>
    </row>
    <row r="13" spans="1:8" s="290" customFormat="1" ht="18.75" customHeight="1">
      <c r="A13" s="332" t="s">
        <v>864</v>
      </c>
      <c r="B13" s="210">
        <v>25</v>
      </c>
      <c r="C13" s="210"/>
      <c r="D13" s="210"/>
      <c r="E13" s="96"/>
      <c r="F13" s="210"/>
      <c r="G13" s="96"/>
      <c r="H13" s="334"/>
    </row>
    <row r="14" spans="1:8" s="321" customFormat="1" ht="18.75" customHeight="1">
      <c r="A14" s="330" t="s">
        <v>901</v>
      </c>
      <c r="B14" s="323">
        <v>120212</v>
      </c>
      <c r="C14" s="323">
        <v>120212</v>
      </c>
      <c r="D14" s="323">
        <f>SUM(D15:D21)</f>
        <v>192700</v>
      </c>
      <c r="E14" s="322">
        <f>(D14/B14-1)*100</f>
        <v>60.3</v>
      </c>
      <c r="F14" s="323">
        <f>SUM(F15:F21)</f>
        <v>191270</v>
      </c>
      <c r="G14" s="322">
        <f>(F14/C14-1)*100</f>
        <v>59.1</v>
      </c>
      <c r="H14" s="331"/>
    </row>
    <row r="15" spans="1:8" s="290" customFormat="1" ht="18.75" customHeight="1">
      <c r="A15" s="332" t="s">
        <v>865</v>
      </c>
      <c r="B15" s="210">
        <v>76711</v>
      </c>
      <c r="C15" s="210">
        <v>76711</v>
      </c>
      <c r="D15" s="333">
        <v>75255</v>
      </c>
      <c r="E15" s="96"/>
      <c r="F15" s="210">
        <v>75255</v>
      </c>
      <c r="G15" s="96"/>
      <c r="H15" s="334"/>
    </row>
    <row r="16" spans="1:8" s="290" customFormat="1" ht="18.75" customHeight="1">
      <c r="A16" s="332" t="s">
        <v>866</v>
      </c>
      <c r="B16" s="210">
        <v>35322</v>
      </c>
      <c r="C16" s="210">
        <v>35322</v>
      </c>
      <c r="D16" s="333">
        <v>103157</v>
      </c>
      <c r="E16" s="96"/>
      <c r="F16" s="210">
        <v>103157</v>
      </c>
      <c r="G16" s="96"/>
      <c r="H16" s="334"/>
    </row>
    <row r="17" spans="1:8" s="290" customFormat="1" ht="18.75" customHeight="1">
      <c r="A17" s="332" t="s">
        <v>867</v>
      </c>
      <c r="B17" s="210">
        <v>4080</v>
      </c>
      <c r="C17" s="210">
        <v>4080</v>
      </c>
      <c r="D17" s="333">
        <v>0</v>
      </c>
      <c r="E17" s="96"/>
      <c r="F17" s="210"/>
      <c r="G17" s="96"/>
      <c r="H17" s="334"/>
    </row>
    <row r="18" spans="1:8" s="290" customFormat="1" ht="18.75" customHeight="1">
      <c r="A18" s="332" t="s">
        <v>868</v>
      </c>
      <c r="B18" s="210">
        <v>515</v>
      </c>
      <c r="C18" s="210">
        <v>515</v>
      </c>
      <c r="D18" s="333">
        <v>4936</v>
      </c>
      <c r="E18" s="96"/>
      <c r="F18" s="210">
        <v>3506</v>
      </c>
      <c r="G18" s="96"/>
      <c r="H18" s="334"/>
    </row>
    <row r="19" spans="1:8" s="290" customFormat="1" ht="18.75" customHeight="1">
      <c r="A19" s="332" t="s">
        <v>869</v>
      </c>
      <c r="B19" s="210"/>
      <c r="C19" s="210"/>
      <c r="D19" s="333">
        <v>9186</v>
      </c>
      <c r="E19" s="96"/>
      <c r="F19" s="210">
        <v>9186</v>
      </c>
      <c r="G19" s="96"/>
      <c r="H19" s="334"/>
    </row>
    <row r="20" spans="1:8" s="290" customFormat="1" ht="18.75" customHeight="1">
      <c r="A20" s="332" t="s">
        <v>870</v>
      </c>
      <c r="B20" s="210">
        <v>36</v>
      </c>
      <c r="C20" s="210">
        <v>36</v>
      </c>
      <c r="D20" s="333">
        <v>166</v>
      </c>
      <c r="E20" s="96"/>
      <c r="F20" s="210">
        <v>166</v>
      </c>
      <c r="G20" s="96"/>
      <c r="H20" s="334"/>
    </row>
    <row r="21" spans="1:8" s="290" customFormat="1" ht="18.75" customHeight="1">
      <c r="A21" s="332" t="s">
        <v>871</v>
      </c>
      <c r="B21" s="210">
        <v>3548</v>
      </c>
      <c r="C21" s="210">
        <v>3548</v>
      </c>
      <c r="D21" s="333"/>
      <c r="E21" s="96"/>
      <c r="F21" s="210"/>
      <c r="G21" s="96"/>
      <c r="H21" s="334"/>
    </row>
    <row r="22" spans="1:8" s="321" customFormat="1" ht="18.75" customHeight="1">
      <c r="A22" s="330" t="s">
        <v>902</v>
      </c>
      <c r="B22" s="323">
        <v>6757</v>
      </c>
      <c r="C22" s="323">
        <v>6757</v>
      </c>
      <c r="D22" s="323">
        <v>9228</v>
      </c>
      <c r="E22" s="322">
        <f>(D22/B22-1)*100</f>
        <v>36.6</v>
      </c>
      <c r="F22" s="323">
        <v>9228</v>
      </c>
      <c r="G22" s="322">
        <f>(F22/C22-1)*100</f>
        <v>36.6</v>
      </c>
      <c r="H22" s="331"/>
    </row>
    <row r="23" spans="1:8" s="321" customFormat="1" ht="18.75" customHeight="1">
      <c r="A23" s="330" t="s">
        <v>903</v>
      </c>
      <c r="B23" s="323">
        <v>68</v>
      </c>
      <c r="C23" s="323">
        <v>68</v>
      </c>
      <c r="D23" s="323">
        <v>203</v>
      </c>
      <c r="E23" s="322">
        <f>(D23/B23-1)*100</f>
        <v>198.5</v>
      </c>
      <c r="F23" s="323">
        <v>203</v>
      </c>
      <c r="G23" s="322">
        <f>(F23/C23-1)*100</f>
        <v>198.5</v>
      </c>
      <c r="H23" s="331"/>
    </row>
    <row r="24" spans="1:8" s="321" customFormat="1" ht="18.75" customHeight="1">
      <c r="A24" s="330" t="s">
        <v>904</v>
      </c>
      <c r="B24" s="323">
        <v>5555</v>
      </c>
      <c r="C24" s="323">
        <v>5555</v>
      </c>
      <c r="D24" s="323">
        <f>SUM(D25:D26)</f>
        <v>2460</v>
      </c>
      <c r="E24" s="322">
        <f>(D24/B24-1)*100</f>
        <v>-55.7</v>
      </c>
      <c r="F24" s="323">
        <f>SUM(F25:F26)</f>
        <v>2460</v>
      </c>
      <c r="G24" s="322">
        <f>(F24/C24-1)*100</f>
        <v>-55.7</v>
      </c>
      <c r="H24" s="331"/>
    </row>
    <row r="25" spans="1:8" s="290" customFormat="1" ht="18.75" customHeight="1">
      <c r="A25" s="332" t="s">
        <v>872</v>
      </c>
      <c r="B25" s="210">
        <v>2007</v>
      </c>
      <c r="C25" s="210">
        <v>2007</v>
      </c>
      <c r="D25" s="210">
        <v>2350</v>
      </c>
      <c r="E25" s="96"/>
      <c r="F25" s="210">
        <v>2350</v>
      </c>
      <c r="G25" s="96"/>
      <c r="H25" s="334"/>
    </row>
    <row r="26" spans="1:8" s="290" customFormat="1" ht="18.75" customHeight="1">
      <c r="A26" s="332" t="s">
        <v>873</v>
      </c>
      <c r="B26" s="210">
        <v>3548</v>
      </c>
      <c r="C26" s="210">
        <v>3548</v>
      </c>
      <c r="D26" s="210">
        <v>110</v>
      </c>
      <c r="E26" s="96"/>
      <c r="F26" s="210">
        <v>110</v>
      </c>
      <c r="G26" s="96"/>
      <c r="H26" s="334"/>
    </row>
    <row r="27" spans="1:8" s="321" customFormat="1" ht="18.75" customHeight="1">
      <c r="A27" s="330" t="s">
        <v>905</v>
      </c>
      <c r="B27" s="323">
        <v>916</v>
      </c>
      <c r="C27" s="323">
        <v>916</v>
      </c>
      <c r="D27" s="323">
        <f>SUM(D28:D29)</f>
        <v>151</v>
      </c>
      <c r="E27" s="322">
        <f>(D27/B27-1)*100</f>
        <v>-83.5</v>
      </c>
      <c r="F27" s="323">
        <f>SUM(F28:F29)</f>
        <v>151</v>
      </c>
      <c r="G27" s="322">
        <f>(F27/C27-1)*100</f>
        <v>-83.5</v>
      </c>
      <c r="H27" s="331"/>
    </row>
    <row r="28" spans="1:8" s="290" customFormat="1" ht="18.75" customHeight="1">
      <c r="A28" s="332" t="s">
        <v>865</v>
      </c>
      <c r="B28" s="210">
        <v>415</v>
      </c>
      <c r="C28" s="210">
        <v>415</v>
      </c>
      <c r="D28" s="210"/>
      <c r="E28" s="96"/>
      <c r="F28" s="210"/>
      <c r="G28" s="96"/>
      <c r="H28" s="334"/>
    </row>
    <row r="29" spans="1:8" s="290" customFormat="1" ht="18.75" customHeight="1">
      <c r="A29" s="332" t="s">
        <v>866</v>
      </c>
      <c r="B29" s="210">
        <v>501</v>
      </c>
      <c r="C29" s="210">
        <v>501</v>
      </c>
      <c r="D29" s="210">
        <v>151</v>
      </c>
      <c r="E29" s="96"/>
      <c r="F29" s="210">
        <v>151</v>
      </c>
      <c r="G29" s="96"/>
      <c r="H29" s="334"/>
    </row>
    <row r="30" spans="1:8" s="321" customFormat="1" ht="18.75" customHeight="1">
      <c r="A30" s="330" t="s">
        <v>906</v>
      </c>
      <c r="B30" s="323">
        <v>836</v>
      </c>
      <c r="C30" s="323">
        <v>261</v>
      </c>
      <c r="D30" s="323">
        <v>109</v>
      </c>
      <c r="E30" s="322">
        <f>(D30/B30-1)*100</f>
        <v>-87</v>
      </c>
      <c r="F30" s="323">
        <v>29</v>
      </c>
      <c r="G30" s="322">
        <f>(F30/C30-1)*100</f>
        <v>-88.9</v>
      </c>
      <c r="H30" s="331"/>
    </row>
    <row r="31" spans="1:8" s="321" customFormat="1" ht="18.75" customHeight="1">
      <c r="A31" s="330" t="s">
        <v>907</v>
      </c>
      <c r="B31" s="323">
        <v>4177</v>
      </c>
      <c r="C31" s="323"/>
      <c r="D31" s="323">
        <f>SUM(D32:D35)</f>
        <v>0</v>
      </c>
      <c r="E31" s="322">
        <f>(D31/B31-1)*100</f>
        <v>-100</v>
      </c>
      <c r="F31" s="323"/>
      <c r="G31" s="322"/>
      <c r="H31" s="331"/>
    </row>
    <row r="32" spans="1:8" s="290" customFormat="1" ht="18.75" customHeight="1">
      <c r="A32" s="332" t="s">
        <v>874</v>
      </c>
      <c r="B32" s="210">
        <v>1108</v>
      </c>
      <c r="C32" s="210"/>
      <c r="D32" s="210"/>
      <c r="E32" s="96"/>
      <c r="F32" s="210"/>
      <c r="G32" s="96"/>
      <c r="H32" s="334"/>
    </row>
    <row r="33" spans="1:8" s="290" customFormat="1" ht="18.75" customHeight="1">
      <c r="A33" s="332" t="s">
        <v>875</v>
      </c>
      <c r="B33" s="210">
        <v>86</v>
      </c>
      <c r="C33" s="210"/>
      <c r="D33" s="210"/>
      <c r="E33" s="96"/>
      <c r="F33" s="210"/>
      <c r="G33" s="96"/>
      <c r="H33" s="334"/>
    </row>
    <row r="34" spans="1:8" s="290" customFormat="1" ht="18.75" customHeight="1">
      <c r="A34" s="332" t="s">
        <v>876</v>
      </c>
      <c r="B34" s="210">
        <v>2831</v>
      </c>
      <c r="C34" s="210"/>
      <c r="D34" s="210"/>
      <c r="E34" s="96"/>
      <c r="F34" s="210"/>
      <c r="G34" s="96"/>
      <c r="H34" s="334"/>
    </row>
    <row r="35" spans="1:8" s="290" customFormat="1" ht="18.75" customHeight="1">
      <c r="A35" s="332" t="s">
        <v>877</v>
      </c>
      <c r="B35" s="210">
        <v>152</v>
      </c>
      <c r="C35" s="210"/>
      <c r="D35" s="210"/>
      <c r="E35" s="96"/>
      <c r="F35" s="210"/>
      <c r="G35" s="96"/>
      <c r="H35" s="334"/>
    </row>
    <row r="36" spans="1:8" s="321" customFormat="1" ht="18.75" customHeight="1">
      <c r="A36" s="330" t="s">
        <v>908</v>
      </c>
      <c r="B36" s="323">
        <v>2262</v>
      </c>
      <c r="C36" s="323">
        <v>2262</v>
      </c>
      <c r="D36" s="323">
        <f>SUM(D37:D39)</f>
        <v>9176</v>
      </c>
      <c r="E36" s="322">
        <f>(D36/B36-1)*100</f>
        <v>305.7</v>
      </c>
      <c r="F36" s="323">
        <f>SUM(F37:F39)</f>
        <v>9176</v>
      </c>
      <c r="G36" s="322">
        <f>(F36/C36-1)*100</f>
        <v>305.7</v>
      </c>
      <c r="H36" s="331"/>
    </row>
    <row r="37" spans="1:8" s="290" customFormat="1" ht="18.75" customHeight="1">
      <c r="A37" s="332" t="s">
        <v>872</v>
      </c>
      <c r="B37" s="210">
        <v>374</v>
      </c>
      <c r="C37" s="210">
        <v>374</v>
      </c>
      <c r="D37" s="210">
        <v>682</v>
      </c>
      <c r="E37" s="96"/>
      <c r="F37" s="210">
        <v>682</v>
      </c>
      <c r="G37" s="96"/>
      <c r="H37" s="334"/>
    </row>
    <row r="38" spans="1:8" s="290" customFormat="1" ht="18.75" customHeight="1">
      <c r="A38" s="332" t="s">
        <v>873</v>
      </c>
      <c r="B38" s="210">
        <v>1321</v>
      </c>
      <c r="C38" s="210">
        <v>1321</v>
      </c>
      <c r="D38" s="210">
        <v>6140</v>
      </c>
      <c r="E38" s="96"/>
      <c r="F38" s="210">
        <v>6140</v>
      </c>
      <c r="G38" s="96"/>
      <c r="H38" s="334"/>
    </row>
    <row r="39" spans="1:8" s="290" customFormat="1" ht="18.75" customHeight="1">
      <c r="A39" s="332" t="s">
        <v>878</v>
      </c>
      <c r="B39" s="210">
        <v>567</v>
      </c>
      <c r="C39" s="210">
        <v>567</v>
      </c>
      <c r="D39" s="210">
        <v>2354</v>
      </c>
      <c r="E39" s="96"/>
      <c r="F39" s="210">
        <v>2354</v>
      </c>
      <c r="G39" s="96"/>
      <c r="H39" s="334"/>
    </row>
    <row r="40" spans="1:8" s="321" customFormat="1" ht="18.75" customHeight="1">
      <c r="A40" s="330" t="s">
        <v>909</v>
      </c>
      <c r="B40" s="323">
        <v>1279</v>
      </c>
      <c r="C40" s="323">
        <v>1279</v>
      </c>
      <c r="D40" s="323">
        <f>SUM(D41:D43)</f>
        <v>1039</v>
      </c>
      <c r="E40" s="322">
        <f>(D40/B40-1)*100</f>
        <v>-18.8</v>
      </c>
      <c r="F40" s="323">
        <f>SUM(F41:F43)</f>
        <v>1039</v>
      </c>
      <c r="G40" s="322">
        <f>(F40/C40-1)*100</f>
        <v>-18.8</v>
      </c>
      <c r="H40" s="331"/>
    </row>
    <row r="41" spans="1:8" s="290" customFormat="1" ht="18.75" customHeight="1">
      <c r="A41" s="332" t="s">
        <v>879</v>
      </c>
      <c r="B41" s="210">
        <v>1108</v>
      </c>
      <c r="C41" s="210">
        <v>1108</v>
      </c>
      <c r="D41" s="210">
        <v>1003</v>
      </c>
      <c r="E41" s="319"/>
      <c r="F41" s="210">
        <v>1003</v>
      </c>
      <c r="G41" s="96"/>
      <c r="H41" s="334"/>
    </row>
    <row r="42" spans="1:8" s="290" customFormat="1" ht="18.75" customHeight="1">
      <c r="A42" s="332" t="s">
        <v>880</v>
      </c>
      <c r="B42" s="210">
        <v>122</v>
      </c>
      <c r="C42" s="210">
        <v>122</v>
      </c>
      <c r="D42" s="210">
        <v>36</v>
      </c>
      <c r="E42" s="319"/>
      <c r="F42" s="210">
        <v>36</v>
      </c>
      <c r="G42" s="96"/>
      <c r="H42" s="334"/>
    </row>
    <row r="43" spans="1:8" s="290" customFormat="1" ht="18.75" customHeight="1">
      <c r="A43" s="332" t="s">
        <v>881</v>
      </c>
      <c r="B43" s="210">
        <v>49</v>
      </c>
      <c r="C43" s="210">
        <v>49</v>
      </c>
      <c r="D43" s="210"/>
      <c r="E43" s="319"/>
      <c r="F43" s="210"/>
      <c r="G43" s="96"/>
      <c r="H43" s="334"/>
    </row>
    <row r="44" spans="1:8" s="321" customFormat="1" ht="18.75" customHeight="1">
      <c r="A44" s="330" t="s">
        <v>910</v>
      </c>
      <c r="B44" s="323">
        <v>778</v>
      </c>
      <c r="C44" s="323"/>
      <c r="D44" s="323">
        <v>266</v>
      </c>
      <c r="E44" s="322">
        <f>(D44/B44-1)*100</f>
        <v>-65.8</v>
      </c>
      <c r="F44" s="323"/>
      <c r="G44" s="322"/>
      <c r="H44" s="331"/>
    </row>
    <row r="45" spans="1:8" s="290" customFormat="1" ht="18.75" customHeight="1">
      <c r="A45" s="265" t="s">
        <v>882</v>
      </c>
      <c r="B45" s="336">
        <v>778</v>
      </c>
      <c r="C45" s="210"/>
      <c r="D45" s="210">
        <v>266</v>
      </c>
      <c r="E45" s="96"/>
      <c r="F45" s="210"/>
      <c r="G45" s="96"/>
      <c r="H45" s="334"/>
    </row>
    <row r="46" spans="1:8" s="321" customFormat="1" ht="18.75" customHeight="1">
      <c r="A46" s="330" t="s">
        <v>896</v>
      </c>
      <c r="B46" s="323">
        <v>642</v>
      </c>
      <c r="C46" s="323"/>
      <c r="D46" s="323">
        <f>D48</f>
        <v>720</v>
      </c>
      <c r="E46" s="322">
        <f>(D46/B46-1)*100</f>
        <v>12.1</v>
      </c>
      <c r="F46" s="323"/>
      <c r="G46" s="322"/>
      <c r="H46" s="331"/>
    </row>
    <row r="47" spans="1:8" s="290" customFormat="1" ht="18.75" customHeight="1">
      <c r="A47" s="332" t="s">
        <v>883</v>
      </c>
      <c r="B47" s="210"/>
      <c r="C47" s="210"/>
      <c r="D47" s="210"/>
      <c r="E47" s="319"/>
      <c r="F47" s="210"/>
      <c r="G47" s="96"/>
      <c r="H47" s="334"/>
    </row>
    <row r="48" spans="1:8" s="290" customFormat="1" ht="18.75" customHeight="1">
      <c r="A48" s="332" t="s">
        <v>884</v>
      </c>
      <c r="B48" s="210">
        <v>642</v>
      </c>
      <c r="C48" s="210"/>
      <c r="D48" s="210">
        <v>720</v>
      </c>
      <c r="E48" s="319"/>
      <c r="F48" s="210"/>
      <c r="G48" s="96"/>
      <c r="H48" s="334"/>
    </row>
    <row r="49" spans="1:8" s="321" customFormat="1" ht="18.75" customHeight="1">
      <c r="A49" s="330" t="s">
        <v>897</v>
      </c>
      <c r="B49" s="323">
        <v>30</v>
      </c>
      <c r="C49" s="323"/>
      <c r="D49" s="323">
        <v>24</v>
      </c>
      <c r="E49" s="322">
        <f>(D49/B49-1)*100</f>
        <v>-20</v>
      </c>
      <c r="F49" s="323"/>
      <c r="G49" s="322"/>
      <c r="H49" s="331"/>
    </row>
    <row r="50" spans="1:8" s="290" customFormat="1" ht="18.75" customHeight="1">
      <c r="A50" s="332" t="s">
        <v>885</v>
      </c>
      <c r="B50" s="210">
        <v>30</v>
      </c>
      <c r="C50" s="210"/>
      <c r="D50" s="210">
        <v>24</v>
      </c>
      <c r="E50" s="319"/>
      <c r="F50" s="210"/>
      <c r="G50" s="96"/>
      <c r="H50" s="335"/>
    </row>
    <row r="51" spans="1:8" s="321" customFormat="1" ht="18.75" customHeight="1">
      <c r="A51" s="330" t="s">
        <v>898</v>
      </c>
      <c r="B51" s="323">
        <v>4426</v>
      </c>
      <c r="C51" s="323">
        <v>3403</v>
      </c>
      <c r="D51" s="323">
        <f>SUM(D52:D57)</f>
        <v>4058</v>
      </c>
      <c r="E51" s="322">
        <f>(D51/B51-1)*100</f>
        <v>-8.3</v>
      </c>
      <c r="F51" s="323">
        <f>SUM(F52:F57)</f>
        <v>2565</v>
      </c>
      <c r="G51" s="322">
        <f>(F51/C51-1)*100</f>
        <v>-24.6</v>
      </c>
      <c r="H51" s="331"/>
    </row>
    <row r="52" spans="1:8" s="290" customFormat="1" ht="18.75" customHeight="1">
      <c r="A52" s="332" t="s">
        <v>886</v>
      </c>
      <c r="B52" s="210">
        <v>3322</v>
      </c>
      <c r="C52" s="210">
        <v>2556</v>
      </c>
      <c r="D52" s="210">
        <v>1640</v>
      </c>
      <c r="E52" s="96"/>
      <c r="F52" s="210">
        <v>959</v>
      </c>
      <c r="G52" s="96"/>
      <c r="H52" s="334"/>
    </row>
    <row r="53" spans="1:8" s="290" customFormat="1" ht="18.75" customHeight="1">
      <c r="A53" s="332" t="s">
        <v>887</v>
      </c>
      <c r="B53" s="210">
        <v>888</v>
      </c>
      <c r="C53" s="210">
        <v>747</v>
      </c>
      <c r="D53" s="210">
        <v>1044</v>
      </c>
      <c r="E53" s="96"/>
      <c r="F53" s="210">
        <v>816</v>
      </c>
      <c r="G53" s="96"/>
      <c r="H53" s="334"/>
    </row>
    <row r="54" spans="1:8" s="290" customFormat="1" ht="18.75" customHeight="1">
      <c r="A54" s="332" t="s">
        <v>888</v>
      </c>
      <c r="B54" s="210">
        <v>138</v>
      </c>
      <c r="C54" s="210">
        <v>100</v>
      </c>
      <c r="D54" s="210">
        <v>724</v>
      </c>
      <c r="E54" s="96"/>
      <c r="F54" s="210">
        <v>703</v>
      </c>
      <c r="G54" s="96"/>
      <c r="H54" s="334"/>
    </row>
    <row r="55" spans="1:8" s="290" customFormat="1" ht="18.75" customHeight="1">
      <c r="A55" s="332" t="s">
        <v>889</v>
      </c>
      <c r="B55" s="210">
        <v>73</v>
      </c>
      <c r="C55" s="210"/>
      <c r="D55" s="210">
        <v>63</v>
      </c>
      <c r="E55" s="96"/>
      <c r="F55" s="210"/>
      <c r="G55" s="96"/>
      <c r="H55" s="334"/>
    </row>
    <row r="56" spans="1:8" s="290" customFormat="1" ht="18.75" customHeight="1">
      <c r="A56" s="332" t="s">
        <v>890</v>
      </c>
      <c r="B56" s="210">
        <v>5</v>
      </c>
      <c r="C56" s="210"/>
      <c r="D56" s="210">
        <v>31</v>
      </c>
      <c r="E56" s="96"/>
      <c r="F56" s="210">
        <v>31</v>
      </c>
      <c r="G56" s="96"/>
      <c r="H56" s="334"/>
    </row>
    <row r="57" spans="1:8" s="290" customFormat="1" ht="18.75" customHeight="1">
      <c r="A57" s="265" t="s">
        <v>891</v>
      </c>
      <c r="B57" s="210"/>
      <c r="C57" s="210"/>
      <c r="D57" s="210">
        <v>556</v>
      </c>
      <c r="E57" s="96"/>
      <c r="F57" s="210">
        <v>56</v>
      </c>
      <c r="G57" s="96"/>
      <c r="H57" s="334"/>
    </row>
    <row r="58" spans="1:8" s="321" customFormat="1" ht="18.75" customHeight="1">
      <c r="A58" s="330" t="s">
        <v>899</v>
      </c>
      <c r="B58" s="323">
        <v>1179</v>
      </c>
      <c r="C58" s="323">
        <v>807</v>
      </c>
      <c r="D58" s="323">
        <v>75</v>
      </c>
      <c r="E58" s="322">
        <f aca="true" t="shared" si="0" ref="E58:E64">(D58/B58-1)*100</f>
        <v>-93.6</v>
      </c>
      <c r="F58" s="323">
        <v>41</v>
      </c>
      <c r="G58" s="322">
        <f>(F58/C58-1)*100</f>
        <v>-94.9</v>
      </c>
      <c r="H58" s="331"/>
    </row>
    <row r="59" spans="1:8" s="325" customFormat="1" ht="18.75" customHeight="1">
      <c r="A59" s="337" t="s">
        <v>892</v>
      </c>
      <c r="B59" s="338">
        <v>152250</v>
      </c>
      <c r="C59" s="338">
        <v>141520</v>
      </c>
      <c r="D59" s="338">
        <f>SUM(D7,D11,D14,D22,D23,D24,D27,D30,D31,D36,D40,D44,D46,D49,D51,D58)</f>
        <v>223610</v>
      </c>
      <c r="E59" s="300">
        <f t="shared" si="0"/>
        <v>46.9</v>
      </c>
      <c r="F59" s="338">
        <f>SUM(F7,F11,F14,F22,F23,F24,F27,F30,F31,F36,F40,F44,F46,F49,F51,F58)</f>
        <v>216162</v>
      </c>
      <c r="G59" s="300">
        <f>(F59/C59-1)*100</f>
        <v>52.7</v>
      </c>
      <c r="H59" s="339"/>
    </row>
    <row r="60" spans="1:8" s="325" customFormat="1" ht="18.75" customHeight="1">
      <c r="A60" s="310" t="s">
        <v>942</v>
      </c>
      <c r="B60" s="338">
        <v>653</v>
      </c>
      <c r="C60" s="338"/>
      <c r="D60" s="338"/>
      <c r="E60" s="300">
        <f t="shared" si="0"/>
        <v>-100</v>
      </c>
      <c r="F60" s="338"/>
      <c r="G60" s="300"/>
      <c r="H60" s="339"/>
    </row>
    <row r="61" spans="1:8" s="324" customFormat="1" ht="18.75" customHeight="1">
      <c r="A61" s="310" t="s">
        <v>893</v>
      </c>
      <c r="B61" s="304">
        <v>4533</v>
      </c>
      <c r="C61" s="307"/>
      <c r="D61" s="304">
        <v>25329</v>
      </c>
      <c r="E61" s="300">
        <f t="shared" si="0"/>
        <v>458.8</v>
      </c>
      <c r="F61" s="340"/>
      <c r="G61" s="340"/>
      <c r="H61" s="341"/>
    </row>
    <row r="62" spans="1:8" s="324" customFormat="1" ht="18.75" customHeight="1">
      <c r="A62" s="310" t="s">
        <v>895</v>
      </c>
      <c r="B62" s="304">
        <v>61750</v>
      </c>
      <c r="C62" s="307"/>
      <c r="D62" s="304">
        <v>184700</v>
      </c>
      <c r="E62" s="300">
        <f t="shared" si="0"/>
        <v>199.1</v>
      </c>
      <c r="F62" s="340"/>
      <c r="G62" s="340"/>
      <c r="H62" s="341"/>
    </row>
    <row r="63" spans="1:8" s="324" customFormat="1" ht="18.75" customHeight="1">
      <c r="A63" s="310" t="s">
        <v>894</v>
      </c>
      <c r="B63" s="304">
        <v>64509</v>
      </c>
      <c r="C63" s="307"/>
      <c r="D63" s="304">
        <v>75603</v>
      </c>
      <c r="E63" s="300">
        <f t="shared" si="0"/>
        <v>17.2</v>
      </c>
      <c r="F63" s="340"/>
      <c r="G63" s="340"/>
      <c r="H63" s="341"/>
    </row>
    <row r="64" spans="1:8" s="324" customFormat="1" ht="18.75" customHeight="1" thickBot="1">
      <c r="A64" s="342" t="s">
        <v>5</v>
      </c>
      <c r="B64" s="320">
        <v>283695</v>
      </c>
      <c r="C64" s="312"/>
      <c r="D64" s="320">
        <v>509242</v>
      </c>
      <c r="E64" s="378">
        <f t="shared" si="0"/>
        <v>79.5</v>
      </c>
      <c r="F64" s="343"/>
      <c r="G64" s="343"/>
      <c r="H64" s="344"/>
    </row>
    <row r="65" spans="1:12" s="410" customFormat="1" ht="30" customHeight="1">
      <c r="A65" s="444" t="s">
        <v>1002</v>
      </c>
      <c r="B65" s="444"/>
      <c r="C65" s="444"/>
      <c r="D65" s="444"/>
      <c r="E65" s="444"/>
      <c r="F65" s="444"/>
      <c r="G65" s="444"/>
      <c r="H65" s="444"/>
      <c r="I65" s="408"/>
      <c r="J65" s="408"/>
      <c r="K65" s="408"/>
      <c r="L65" s="409"/>
    </row>
    <row r="66" spans="1:7" ht="14.25">
      <c r="A66" s="52"/>
      <c r="B66" s="52"/>
      <c r="C66" s="53"/>
      <c r="D66" s="53"/>
      <c r="E66" s="53"/>
      <c r="F66" s="51"/>
      <c r="G66" s="51"/>
    </row>
    <row r="67" spans="1:7" ht="14.25">
      <c r="A67" s="52"/>
      <c r="B67" s="52"/>
      <c r="C67" s="52"/>
      <c r="D67" s="52"/>
      <c r="E67" s="52"/>
      <c r="F67" s="51"/>
      <c r="G67" s="51"/>
    </row>
    <row r="68" spans="1:7" ht="14.25">
      <c r="A68" s="52"/>
      <c r="B68" s="52"/>
      <c r="C68" s="52"/>
      <c r="D68" s="52"/>
      <c r="E68" s="52"/>
      <c r="F68" s="51"/>
      <c r="G68" s="51"/>
    </row>
    <row r="69" spans="1:7" ht="14.25">
      <c r="A69" s="52"/>
      <c r="B69" s="52"/>
      <c r="C69" s="52"/>
      <c r="D69" s="52"/>
      <c r="E69" s="52"/>
      <c r="F69" s="51"/>
      <c r="G69" s="51"/>
    </row>
    <row r="70" spans="1:7" ht="14.25">
      <c r="A70" s="52"/>
      <c r="B70" s="52"/>
      <c r="C70" s="52"/>
      <c r="D70" s="52"/>
      <c r="E70" s="52"/>
      <c r="F70" s="51"/>
      <c r="G70" s="51"/>
    </row>
    <row r="71" spans="1:7" ht="14.25">
      <c r="A71" s="52"/>
      <c r="B71" s="52"/>
      <c r="C71" s="52"/>
      <c r="D71" s="52"/>
      <c r="E71" s="52"/>
      <c r="F71" s="51"/>
      <c r="G71" s="51"/>
    </row>
    <row r="72" spans="1:7" ht="14.25">
      <c r="A72" s="52"/>
      <c r="B72" s="52"/>
      <c r="C72" s="52"/>
      <c r="D72" s="52"/>
      <c r="E72" s="52"/>
      <c r="F72" s="51"/>
      <c r="G72" s="51"/>
    </row>
    <row r="73" spans="1:7" ht="14.25">
      <c r="A73" s="52"/>
      <c r="B73" s="52"/>
      <c r="C73" s="52"/>
      <c r="D73" s="52"/>
      <c r="E73" s="52"/>
      <c r="F73" s="51"/>
      <c r="G73" s="51"/>
    </row>
    <row r="74" spans="1:7" ht="14.25">
      <c r="A74" s="52"/>
      <c r="B74" s="52"/>
      <c r="C74" s="52"/>
      <c r="D74" s="52"/>
      <c r="E74" s="52"/>
      <c r="F74" s="51"/>
      <c r="G74" s="51"/>
    </row>
    <row r="75" spans="1:7" ht="14.25">
      <c r="A75" s="52"/>
      <c r="B75" s="52"/>
      <c r="C75" s="52"/>
      <c r="D75" s="52"/>
      <c r="E75" s="52"/>
      <c r="F75" s="51"/>
      <c r="G75" s="51"/>
    </row>
    <row r="76" spans="1:7" ht="14.25">
      <c r="A76" s="52"/>
      <c r="B76" s="52"/>
      <c r="C76" s="52"/>
      <c r="D76" s="52"/>
      <c r="E76" s="52"/>
      <c r="F76" s="51"/>
      <c r="G76" s="51"/>
    </row>
    <row r="77" spans="1:7" ht="14.25">
      <c r="A77" s="52"/>
      <c r="B77" s="52"/>
      <c r="C77" s="52"/>
      <c r="D77" s="52"/>
      <c r="E77" s="52"/>
      <c r="F77" s="51"/>
      <c r="G77" s="51"/>
    </row>
    <row r="78" spans="1:7" ht="14.25">
      <c r="A78" s="52"/>
      <c r="B78" s="52"/>
      <c r="C78" s="52"/>
      <c r="D78" s="52"/>
      <c r="E78" s="52"/>
      <c r="F78" s="51"/>
      <c r="G78" s="51"/>
    </row>
    <row r="79" spans="1:7" ht="14.25">
      <c r="A79" s="52"/>
      <c r="B79" s="52"/>
      <c r="C79" s="52"/>
      <c r="D79" s="52"/>
      <c r="E79" s="52"/>
      <c r="F79" s="51"/>
      <c r="G79" s="51"/>
    </row>
    <row r="80" spans="1:7" ht="56.25" customHeight="1">
      <c r="A80" s="52"/>
      <c r="B80" s="52"/>
      <c r="C80" s="52"/>
      <c r="D80" s="52"/>
      <c r="E80" s="52"/>
      <c r="F80" s="51"/>
      <c r="G80" s="51"/>
    </row>
  </sheetData>
  <sheetProtection/>
  <mergeCells count="11">
    <mergeCell ref="C5:C6"/>
    <mergeCell ref="D5:E5"/>
    <mergeCell ref="F5:G5"/>
    <mergeCell ref="A65:H65"/>
    <mergeCell ref="A2:H2"/>
    <mergeCell ref="G3:H3"/>
    <mergeCell ref="A4:A6"/>
    <mergeCell ref="B4:C4"/>
    <mergeCell ref="D4:G4"/>
    <mergeCell ref="H4:H6"/>
    <mergeCell ref="B5:B6"/>
  </mergeCells>
  <printOptions/>
  <pageMargins left="0.71" right="0.71" top="0.75" bottom="0.75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E13" sqref="E13"/>
    </sheetView>
  </sheetViews>
  <sheetFormatPr defaultColWidth="9.00390625" defaultRowHeight="15.75"/>
  <cols>
    <col min="1" max="1" width="23.50390625" style="0" customWidth="1"/>
    <col min="2" max="2" width="9.50390625" style="0" customWidth="1"/>
    <col min="3" max="11" width="10.875" style="0" customWidth="1"/>
  </cols>
  <sheetData>
    <row r="1" spans="1:12" ht="14.25">
      <c r="A1" s="405" t="s">
        <v>993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">
      <c r="A2" s="469" t="s">
        <v>911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12"/>
    </row>
    <row r="3" spans="1:12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54" t="s">
        <v>1</v>
      </c>
      <c r="L3" s="12"/>
    </row>
    <row r="4" spans="1:12" ht="34.5" customHeight="1">
      <c r="A4" s="14" t="s">
        <v>6</v>
      </c>
      <c r="B4" s="16" t="s">
        <v>42</v>
      </c>
      <c r="C4" s="16" t="s">
        <v>43</v>
      </c>
      <c r="D4" s="16" t="s">
        <v>43</v>
      </c>
      <c r="E4" s="16" t="s">
        <v>43</v>
      </c>
      <c r="F4" s="16" t="s">
        <v>43</v>
      </c>
      <c r="G4" s="16" t="s">
        <v>128</v>
      </c>
      <c r="H4" s="16" t="s">
        <v>128</v>
      </c>
      <c r="I4" s="16" t="s">
        <v>128</v>
      </c>
      <c r="J4" s="16" t="s">
        <v>128</v>
      </c>
      <c r="K4" s="16" t="s">
        <v>128</v>
      </c>
      <c r="L4" s="12"/>
    </row>
    <row r="5" spans="1:12" ht="22.5" customHeight="1">
      <c r="A5" s="48" t="s">
        <v>47</v>
      </c>
      <c r="B5" s="55"/>
      <c r="C5" s="55"/>
      <c r="D5" s="55"/>
      <c r="E5" s="55"/>
      <c r="F5" s="55"/>
      <c r="G5" s="55"/>
      <c r="H5" s="55"/>
      <c r="I5" s="55"/>
      <c r="J5" s="56"/>
      <c r="K5" s="56"/>
      <c r="L5" s="12"/>
    </row>
    <row r="6" spans="1:12" ht="22.5" customHeight="1">
      <c r="A6" s="48" t="s">
        <v>48</v>
      </c>
      <c r="B6" s="55"/>
      <c r="C6" s="55"/>
      <c r="D6" s="55"/>
      <c r="E6" s="55"/>
      <c r="F6" s="55"/>
      <c r="G6" s="55"/>
      <c r="H6" s="55"/>
      <c r="I6" s="55"/>
      <c r="J6" s="56"/>
      <c r="K6" s="56"/>
      <c r="L6" s="12"/>
    </row>
    <row r="7" spans="1:12" ht="22.5" customHeight="1">
      <c r="A7" s="48" t="s">
        <v>49</v>
      </c>
      <c r="B7" s="55"/>
      <c r="C7" s="55"/>
      <c r="D7" s="55"/>
      <c r="E7" s="55"/>
      <c r="F7" s="55"/>
      <c r="G7" s="55"/>
      <c r="H7" s="55"/>
      <c r="I7" s="55"/>
      <c r="J7" s="56"/>
      <c r="K7" s="56"/>
      <c r="L7" s="12"/>
    </row>
    <row r="8" spans="1:12" ht="22.5" customHeight="1">
      <c r="A8" s="48" t="s">
        <v>50</v>
      </c>
      <c r="B8" s="55"/>
      <c r="C8" s="55"/>
      <c r="D8" s="55"/>
      <c r="E8" s="55"/>
      <c r="F8" s="55"/>
      <c r="G8" s="55"/>
      <c r="H8" s="55"/>
      <c r="I8" s="55"/>
      <c r="J8" s="56"/>
      <c r="K8" s="56"/>
      <c r="L8" s="12"/>
    </row>
    <row r="9" spans="1:12" ht="22.5" customHeight="1">
      <c r="A9" s="48" t="s">
        <v>51</v>
      </c>
      <c r="B9" s="55"/>
      <c r="C9" s="55"/>
      <c r="D9" s="55"/>
      <c r="E9" s="55"/>
      <c r="F9" s="55"/>
      <c r="G9" s="57"/>
      <c r="H9" s="55"/>
      <c r="I9" s="55"/>
      <c r="J9" s="56"/>
      <c r="K9" s="56"/>
      <c r="L9" s="12"/>
    </row>
    <row r="10" spans="1:12" ht="22.5" customHeight="1">
      <c r="A10" s="48" t="s">
        <v>52</v>
      </c>
      <c r="B10" s="55"/>
      <c r="C10" s="55"/>
      <c r="D10" s="55"/>
      <c r="E10" s="55"/>
      <c r="F10" s="55"/>
      <c r="G10" s="55"/>
      <c r="H10" s="55"/>
      <c r="I10" s="55"/>
      <c r="J10" s="56"/>
      <c r="K10" s="56"/>
      <c r="L10" s="12"/>
    </row>
    <row r="11" spans="1:12" ht="22.5" customHeight="1">
      <c r="A11" s="48" t="s">
        <v>53</v>
      </c>
      <c r="B11" s="55"/>
      <c r="C11" s="55"/>
      <c r="D11" s="55"/>
      <c r="E11" s="55"/>
      <c r="F11" s="55"/>
      <c r="G11" s="55"/>
      <c r="H11" s="55"/>
      <c r="I11" s="55"/>
      <c r="J11" s="56"/>
      <c r="K11" s="56"/>
      <c r="L11" s="12"/>
    </row>
    <row r="12" spans="1:12" ht="22.5" customHeight="1">
      <c r="A12" s="48" t="s">
        <v>54</v>
      </c>
      <c r="B12" s="55"/>
      <c r="C12" s="55"/>
      <c r="D12" s="55"/>
      <c r="E12" s="55"/>
      <c r="F12" s="55"/>
      <c r="G12" s="55"/>
      <c r="H12" s="55"/>
      <c r="I12" s="55"/>
      <c r="J12" s="56"/>
      <c r="K12" s="56"/>
      <c r="L12" s="12"/>
    </row>
    <row r="13" spans="1:12" ht="22.5" customHeight="1">
      <c r="A13" s="48" t="s">
        <v>55</v>
      </c>
      <c r="B13" s="55"/>
      <c r="C13" s="55"/>
      <c r="D13" s="55"/>
      <c r="E13" s="55"/>
      <c r="F13" s="55"/>
      <c r="G13" s="55"/>
      <c r="H13" s="55"/>
      <c r="I13" s="55"/>
      <c r="J13" s="56"/>
      <c r="K13" s="56"/>
      <c r="L13" s="12"/>
    </row>
    <row r="14" spans="1:12" ht="22.5" customHeight="1">
      <c r="A14" s="48" t="s">
        <v>56</v>
      </c>
      <c r="B14" s="55"/>
      <c r="C14" s="55"/>
      <c r="D14" s="55"/>
      <c r="E14" s="55"/>
      <c r="F14" s="55"/>
      <c r="G14" s="55"/>
      <c r="H14" s="55"/>
      <c r="I14" s="55"/>
      <c r="J14" s="56"/>
      <c r="K14" s="56"/>
      <c r="L14" s="12"/>
    </row>
    <row r="15" spans="1:12" ht="22.5" customHeight="1">
      <c r="A15" s="48" t="s">
        <v>57</v>
      </c>
      <c r="B15" s="55"/>
      <c r="C15" s="55"/>
      <c r="D15" s="55"/>
      <c r="E15" s="55"/>
      <c r="F15" s="55"/>
      <c r="G15" s="55"/>
      <c r="H15" s="55"/>
      <c r="I15" s="55"/>
      <c r="J15" s="56"/>
      <c r="K15" s="56"/>
      <c r="L15" s="12"/>
    </row>
    <row r="16" spans="1:12" ht="22.5" customHeight="1">
      <c r="A16" s="58" t="s">
        <v>4</v>
      </c>
      <c r="B16" s="59"/>
      <c r="C16" s="59"/>
      <c r="D16" s="59"/>
      <c r="E16" s="59"/>
      <c r="F16" s="59"/>
      <c r="G16" s="59"/>
      <c r="H16" s="59"/>
      <c r="I16" s="59"/>
      <c r="J16" s="56"/>
      <c r="K16" s="56"/>
      <c r="L16" s="12"/>
    </row>
    <row r="17" spans="1:12" ht="35.25" customHeight="1">
      <c r="A17" s="495" t="s">
        <v>912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24"/>
    </row>
  </sheetData>
  <sheetProtection/>
  <mergeCells count="2">
    <mergeCell ref="A2:K2"/>
    <mergeCell ref="A17:K17"/>
  </mergeCells>
  <printOptions/>
  <pageMargins left="0.71" right="0.71" top="0.75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40.375" style="0" customWidth="1"/>
    <col min="2" max="2" width="11.625" style="0" customWidth="1"/>
    <col min="3" max="3" width="12.125" style="0" customWidth="1"/>
    <col min="4" max="4" width="11.625" style="0" customWidth="1"/>
    <col min="5" max="5" width="11.375" style="0" customWidth="1"/>
  </cols>
  <sheetData>
    <row r="1" spans="1:5" ht="18.75" customHeight="1">
      <c r="A1" s="407" t="s">
        <v>994</v>
      </c>
      <c r="B1" s="346"/>
      <c r="C1" s="346"/>
      <c r="D1" s="346"/>
      <c r="E1" s="285"/>
    </row>
    <row r="2" spans="1:5" ht="24">
      <c r="A2" s="498" t="s">
        <v>969</v>
      </c>
      <c r="B2" s="498"/>
      <c r="C2" s="498"/>
      <c r="D2" s="498"/>
      <c r="E2" s="498"/>
    </row>
    <row r="3" spans="1:5" ht="18" customHeight="1" thickBot="1">
      <c r="A3" s="61"/>
      <c r="B3" s="61"/>
      <c r="C3" s="61"/>
      <c r="D3" s="62"/>
      <c r="E3" s="54" t="s">
        <v>1</v>
      </c>
    </row>
    <row r="4" spans="1:5" ht="22.5" customHeight="1">
      <c r="A4" s="499" t="s">
        <v>156</v>
      </c>
      <c r="B4" s="501" t="s">
        <v>122</v>
      </c>
      <c r="C4" s="503" t="s">
        <v>123</v>
      </c>
      <c r="D4" s="505" t="s">
        <v>124</v>
      </c>
      <c r="E4" s="507" t="s">
        <v>125</v>
      </c>
    </row>
    <row r="5" spans="1:5" ht="21.75" customHeight="1">
      <c r="A5" s="500"/>
      <c r="B5" s="502"/>
      <c r="C5" s="504"/>
      <c r="D5" s="506"/>
      <c r="E5" s="508"/>
    </row>
    <row r="6" spans="1:5" ht="19.5" customHeight="1">
      <c r="A6" s="361" t="s">
        <v>58</v>
      </c>
      <c r="B6" s="363">
        <v>150</v>
      </c>
      <c r="C6" s="363">
        <v>150</v>
      </c>
      <c r="D6" s="379">
        <v>100</v>
      </c>
      <c r="E6" s="365">
        <v>142.9</v>
      </c>
    </row>
    <row r="7" spans="1:5" ht="19.5" customHeight="1">
      <c r="A7" s="345" t="s">
        <v>913</v>
      </c>
      <c r="B7" s="363">
        <v>150</v>
      </c>
      <c r="C7" s="363">
        <v>150</v>
      </c>
      <c r="D7" s="379">
        <v>100</v>
      </c>
      <c r="E7" s="365">
        <v>142.9</v>
      </c>
    </row>
    <row r="8" spans="1:5" ht="19.5" customHeight="1">
      <c r="A8" s="366" t="s">
        <v>915</v>
      </c>
      <c r="B8" s="367">
        <v>50</v>
      </c>
      <c r="C8" s="367">
        <v>50</v>
      </c>
      <c r="D8" s="379"/>
      <c r="E8" s="365"/>
    </row>
    <row r="9" spans="1:5" ht="19.5" customHeight="1">
      <c r="A9" s="366" t="s">
        <v>916</v>
      </c>
      <c r="B9" s="367">
        <v>45</v>
      </c>
      <c r="C9" s="367">
        <v>45</v>
      </c>
      <c r="D9" s="379"/>
      <c r="E9" s="365"/>
    </row>
    <row r="10" spans="1:5" ht="19.5" customHeight="1">
      <c r="A10" s="366" t="s">
        <v>917</v>
      </c>
      <c r="B10" s="367">
        <v>5</v>
      </c>
      <c r="C10" s="367">
        <v>5</v>
      </c>
      <c r="D10" s="379"/>
      <c r="E10" s="365"/>
    </row>
    <row r="11" spans="1:5" ht="19.5" customHeight="1">
      <c r="A11" s="366" t="s">
        <v>918</v>
      </c>
      <c r="B11" s="367">
        <v>10</v>
      </c>
      <c r="C11" s="367">
        <v>10</v>
      </c>
      <c r="D11" s="379"/>
      <c r="E11" s="365"/>
    </row>
    <row r="12" spans="1:5" ht="19.5" customHeight="1">
      <c r="A12" s="384" t="s">
        <v>943</v>
      </c>
      <c r="B12" s="367">
        <v>40</v>
      </c>
      <c r="C12" s="367">
        <v>40</v>
      </c>
      <c r="D12" s="379"/>
      <c r="E12" s="365"/>
    </row>
    <row r="13" spans="1:5" ht="19.5" customHeight="1">
      <c r="A13" s="361" t="s">
        <v>59</v>
      </c>
      <c r="B13" s="362"/>
      <c r="C13" s="362"/>
      <c r="D13" s="364"/>
      <c r="E13" s="365"/>
    </row>
    <row r="14" spans="1:5" ht="19.5" customHeight="1">
      <c r="A14" s="361" t="s">
        <v>60</v>
      </c>
      <c r="B14" s="362"/>
      <c r="C14" s="362"/>
      <c r="D14" s="364"/>
      <c r="E14" s="365"/>
    </row>
    <row r="15" spans="1:5" ht="19.5" customHeight="1">
      <c r="A15" s="361" t="s">
        <v>61</v>
      </c>
      <c r="B15" s="362"/>
      <c r="C15" s="362"/>
      <c r="D15" s="364"/>
      <c r="E15" s="365"/>
    </row>
    <row r="16" spans="1:5" ht="19.5" customHeight="1">
      <c r="A16" s="361" t="s">
        <v>62</v>
      </c>
      <c r="B16" s="362"/>
      <c r="C16" s="362"/>
      <c r="D16" s="364"/>
      <c r="E16" s="365"/>
    </row>
    <row r="17" spans="1:5" ht="19.5" customHeight="1">
      <c r="A17" s="358" t="s">
        <v>46</v>
      </c>
      <c r="B17" s="373">
        <v>150</v>
      </c>
      <c r="C17" s="373">
        <v>150</v>
      </c>
      <c r="D17" s="380">
        <v>100</v>
      </c>
      <c r="E17" s="381">
        <v>142.9</v>
      </c>
    </row>
    <row r="18" spans="1:5" ht="19.5" customHeight="1">
      <c r="A18" s="361" t="s">
        <v>63</v>
      </c>
      <c r="B18" s="373"/>
      <c r="C18" s="373"/>
      <c r="D18" s="364"/>
      <c r="E18" s="365"/>
    </row>
    <row r="19" spans="1:5" ht="19.5" customHeight="1">
      <c r="A19" s="368" t="s">
        <v>64</v>
      </c>
      <c r="B19" s="373"/>
      <c r="C19" s="373"/>
      <c r="D19" s="364"/>
      <c r="E19" s="365"/>
    </row>
    <row r="20" spans="1:5" s="375" customFormat="1" ht="19.5" customHeight="1" thickBot="1">
      <c r="A20" s="370" t="s">
        <v>2</v>
      </c>
      <c r="B20" s="374">
        <v>150</v>
      </c>
      <c r="C20" s="374">
        <v>150</v>
      </c>
      <c r="D20" s="382">
        <v>100</v>
      </c>
      <c r="E20" s="383">
        <v>142.9</v>
      </c>
    </row>
    <row r="21" spans="1:5" ht="28.5" customHeight="1">
      <c r="A21" s="497"/>
      <c r="B21" s="497"/>
      <c r="C21" s="497"/>
      <c r="D21" s="497"/>
      <c r="E21" s="497"/>
    </row>
  </sheetData>
  <sheetProtection/>
  <mergeCells count="7">
    <mergeCell ref="A21:E21"/>
    <mergeCell ref="A2:E2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42.125" style="0" customWidth="1"/>
    <col min="2" max="3" width="11.375" style="0" customWidth="1"/>
    <col min="4" max="4" width="11.25390625" style="0" customWidth="1"/>
    <col min="5" max="5" width="13.25390625" style="0" customWidth="1"/>
  </cols>
  <sheetData>
    <row r="1" spans="1:5" ht="22.5" customHeight="1">
      <c r="A1" s="405" t="s">
        <v>995</v>
      </c>
      <c r="B1" s="285"/>
      <c r="C1" s="285"/>
      <c r="D1" s="285"/>
      <c r="E1" s="285"/>
    </row>
    <row r="2" spans="1:5" ht="28.5" customHeight="1">
      <c r="A2" s="509" t="s">
        <v>970</v>
      </c>
      <c r="B2" s="509"/>
      <c r="C2" s="509"/>
      <c r="D2" s="509"/>
      <c r="E2" s="509"/>
    </row>
    <row r="3" spans="1:5" ht="15" thickBot="1">
      <c r="A3" s="63"/>
      <c r="B3" s="6"/>
      <c r="C3" s="7"/>
      <c r="D3" s="7"/>
      <c r="E3" s="64" t="s">
        <v>1</v>
      </c>
    </row>
    <row r="4" spans="1:5" ht="28.5" customHeight="1">
      <c r="A4" s="347" t="s">
        <v>6</v>
      </c>
      <c r="B4" s="348" t="s">
        <v>122</v>
      </c>
      <c r="C4" s="349" t="s">
        <v>123</v>
      </c>
      <c r="D4" s="349" t="s">
        <v>157</v>
      </c>
      <c r="E4" s="350" t="s">
        <v>158</v>
      </c>
    </row>
    <row r="5" spans="1:5" ht="19.5" customHeight="1">
      <c r="A5" s="351" t="s">
        <v>919</v>
      </c>
      <c r="B5" s="352"/>
      <c r="C5" s="352"/>
      <c r="D5" s="352"/>
      <c r="E5" s="353"/>
    </row>
    <row r="6" spans="1:5" ht="19.5" customHeight="1">
      <c r="A6" s="351" t="s">
        <v>920</v>
      </c>
      <c r="B6" s="354">
        <v>150</v>
      </c>
      <c r="C6" s="354">
        <v>150</v>
      </c>
      <c r="D6" s="379">
        <v>100</v>
      </c>
      <c r="E6" s="365">
        <v>142.9</v>
      </c>
    </row>
    <row r="7" spans="1:5" ht="19.5" customHeight="1">
      <c r="A7" s="355" t="s">
        <v>921</v>
      </c>
      <c r="B7" s="354"/>
      <c r="C7" s="354"/>
      <c r="D7" s="354"/>
      <c r="E7" s="353"/>
    </row>
    <row r="8" spans="1:5" ht="19.5" customHeight="1">
      <c r="A8" s="356" t="s">
        <v>922</v>
      </c>
      <c r="B8" s="354"/>
      <c r="C8" s="354"/>
      <c r="D8" s="354"/>
      <c r="E8" s="353"/>
    </row>
    <row r="9" spans="1:5" ht="19.5" customHeight="1">
      <c r="A9" s="357" t="s">
        <v>923</v>
      </c>
      <c r="B9" s="354"/>
      <c r="C9" s="354"/>
      <c r="D9" s="354"/>
      <c r="E9" s="353"/>
    </row>
    <row r="10" spans="1:5" ht="19.5" customHeight="1">
      <c r="A10" s="357" t="s">
        <v>924</v>
      </c>
      <c r="B10" s="354"/>
      <c r="C10" s="354"/>
      <c r="D10" s="354"/>
      <c r="E10" s="353"/>
    </row>
    <row r="11" spans="1:5" ht="19.5" customHeight="1">
      <c r="A11" s="357" t="s">
        <v>925</v>
      </c>
      <c r="B11" s="354">
        <v>150</v>
      </c>
      <c r="C11" s="354">
        <v>150</v>
      </c>
      <c r="D11" s="379">
        <v>100</v>
      </c>
      <c r="E11" s="365">
        <v>142.9</v>
      </c>
    </row>
    <row r="12" spans="1:5" ht="19.5" customHeight="1">
      <c r="A12" s="357" t="s">
        <v>926</v>
      </c>
      <c r="B12" s="354">
        <v>150</v>
      </c>
      <c r="C12" s="354">
        <v>150</v>
      </c>
      <c r="D12" s="379">
        <v>100</v>
      </c>
      <c r="E12" s="365">
        <v>142.9</v>
      </c>
    </row>
    <row r="13" spans="1:5" ht="19.5" customHeight="1">
      <c r="A13" s="358" t="s">
        <v>4</v>
      </c>
      <c r="B13" s="369">
        <v>150</v>
      </c>
      <c r="C13" s="369">
        <v>150</v>
      </c>
      <c r="D13" s="380">
        <v>100</v>
      </c>
      <c r="E13" s="381">
        <v>142.9</v>
      </c>
    </row>
    <row r="14" spans="1:5" ht="19.5" customHeight="1">
      <c r="A14" s="360" t="s">
        <v>65</v>
      </c>
      <c r="B14" s="359"/>
      <c r="C14" s="359"/>
      <c r="D14" s="354"/>
      <c r="E14" s="353"/>
    </row>
    <row r="15" spans="1:5" ht="19.5" customHeight="1">
      <c r="A15" s="361" t="s">
        <v>66</v>
      </c>
      <c r="B15" s="359"/>
      <c r="C15" s="359"/>
      <c r="D15" s="354"/>
      <c r="E15" s="353"/>
    </row>
    <row r="16" spans="1:5" s="372" customFormat="1" ht="19.5" customHeight="1" thickBot="1">
      <c r="A16" s="370" t="s">
        <v>67</v>
      </c>
      <c r="B16" s="371">
        <v>150</v>
      </c>
      <c r="C16" s="371">
        <v>150</v>
      </c>
      <c r="D16" s="382">
        <v>100</v>
      </c>
      <c r="E16" s="383">
        <v>142.9</v>
      </c>
    </row>
  </sheetData>
  <sheetProtection/>
  <mergeCells count="1">
    <mergeCell ref="A2:E2"/>
  </mergeCells>
  <printOptions/>
  <pageMargins left="0.71" right="0.71" top="0.75" bottom="0.75" header="0.31" footer="0.3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1" sqref="A21:IV21"/>
    </sheetView>
  </sheetViews>
  <sheetFormatPr defaultColWidth="9.00390625" defaultRowHeight="15.75"/>
  <cols>
    <col min="1" max="1" width="40.375" style="0" customWidth="1"/>
    <col min="2" max="2" width="11.625" style="0" customWidth="1"/>
    <col min="3" max="3" width="12.125" style="0" customWidth="1"/>
    <col min="4" max="4" width="11.625" style="0" customWidth="1"/>
    <col min="5" max="5" width="11.375" style="0" customWidth="1"/>
  </cols>
  <sheetData>
    <row r="1" spans="1:5" ht="18.75" customHeight="1">
      <c r="A1" s="407" t="s">
        <v>996</v>
      </c>
      <c r="B1" s="60"/>
      <c r="C1" s="60"/>
      <c r="D1" s="60"/>
      <c r="E1" s="12"/>
    </row>
    <row r="2" spans="1:5" ht="24">
      <c r="A2" s="498" t="s">
        <v>914</v>
      </c>
      <c r="B2" s="498"/>
      <c r="C2" s="498"/>
      <c r="D2" s="498"/>
      <c r="E2" s="498"/>
    </row>
    <row r="3" spans="1:5" ht="18" customHeight="1" thickBot="1">
      <c r="A3" s="61"/>
      <c r="B3" s="61"/>
      <c r="C3" s="61"/>
      <c r="D3" s="62"/>
      <c r="E3" s="54" t="s">
        <v>1</v>
      </c>
    </row>
    <row r="4" spans="1:5" ht="22.5" customHeight="1">
      <c r="A4" s="499" t="s">
        <v>156</v>
      </c>
      <c r="B4" s="501" t="s">
        <v>122</v>
      </c>
      <c r="C4" s="503" t="s">
        <v>123</v>
      </c>
      <c r="D4" s="505" t="s">
        <v>124</v>
      </c>
      <c r="E4" s="507" t="s">
        <v>125</v>
      </c>
    </row>
    <row r="5" spans="1:5" ht="21.75" customHeight="1">
      <c r="A5" s="500"/>
      <c r="B5" s="502"/>
      <c r="C5" s="504"/>
      <c r="D5" s="506"/>
      <c r="E5" s="508"/>
    </row>
    <row r="6" spans="1:5" ht="19.5" customHeight="1">
      <c r="A6" s="361" t="s">
        <v>58</v>
      </c>
      <c r="B6" s="363">
        <v>150</v>
      </c>
      <c r="C6" s="363">
        <v>150</v>
      </c>
      <c r="D6" s="379">
        <v>100</v>
      </c>
      <c r="E6" s="365">
        <v>142.9</v>
      </c>
    </row>
    <row r="7" spans="1:5" ht="19.5" customHeight="1">
      <c r="A7" s="345" t="s">
        <v>913</v>
      </c>
      <c r="B7" s="363">
        <v>150</v>
      </c>
      <c r="C7" s="363">
        <v>150</v>
      </c>
      <c r="D7" s="379">
        <v>100</v>
      </c>
      <c r="E7" s="365">
        <v>142.9</v>
      </c>
    </row>
    <row r="8" spans="1:5" ht="19.5" customHeight="1">
      <c r="A8" s="366" t="s">
        <v>915</v>
      </c>
      <c r="B8" s="367">
        <v>50</v>
      </c>
      <c r="C8" s="367">
        <v>50</v>
      </c>
      <c r="D8" s="379"/>
      <c r="E8" s="365"/>
    </row>
    <row r="9" spans="1:5" ht="19.5" customHeight="1">
      <c r="A9" s="366" t="s">
        <v>916</v>
      </c>
      <c r="B9" s="367">
        <v>45</v>
      </c>
      <c r="C9" s="367">
        <v>45</v>
      </c>
      <c r="D9" s="379"/>
      <c r="E9" s="365"/>
    </row>
    <row r="10" spans="1:5" ht="19.5" customHeight="1">
      <c r="A10" s="366" t="s">
        <v>917</v>
      </c>
      <c r="B10" s="367">
        <v>5</v>
      </c>
      <c r="C10" s="367">
        <v>5</v>
      </c>
      <c r="D10" s="379"/>
      <c r="E10" s="365"/>
    </row>
    <row r="11" spans="1:5" ht="19.5" customHeight="1">
      <c r="A11" s="366" t="s">
        <v>918</v>
      </c>
      <c r="B11" s="367">
        <v>10</v>
      </c>
      <c r="C11" s="367">
        <v>10</v>
      </c>
      <c r="D11" s="379"/>
      <c r="E11" s="365"/>
    </row>
    <row r="12" spans="1:5" ht="19.5" customHeight="1">
      <c r="A12" s="384" t="s">
        <v>943</v>
      </c>
      <c r="B12" s="367">
        <v>40</v>
      </c>
      <c r="C12" s="367">
        <v>40</v>
      </c>
      <c r="D12" s="379"/>
      <c r="E12" s="365"/>
    </row>
    <row r="13" spans="1:5" ht="19.5" customHeight="1">
      <c r="A13" s="361" t="s">
        <v>59</v>
      </c>
      <c r="B13" s="362"/>
      <c r="C13" s="362"/>
      <c r="D13" s="364"/>
      <c r="E13" s="365"/>
    </row>
    <row r="14" spans="1:5" ht="19.5" customHeight="1">
      <c r="A14" s="361" t="s">
        <v>60</v>
      </c>
      <c r="B14" s="362"/>
      <c r="C14" s="362"/>
      <c r="D14" s="364"/>
      <c r="E14" s="365"/>
    </row>
    <row r="15" spans="1:5" ht="19.5" customHeight="1">
      <c r="A15" s="361" t="s">
        <v>61</v>
      </c>
      <c r="B15" s="362"/>
      <c r="C15" s="362"/>
      <c r="D15" s="364"/>
      <c r="E15" s="365"/>
    </row>
    <row r="16" spans="1:5" ht="19.5" customHeight="1">
      <c r="A16" s="361" t="s">
        <v>62</v>
      </c>
      <c r="B16" s="362"/>
      <c r="C16" s="362"/>
      <c r="D16" s="364"/>
      <c r="E16" s="365"/>
    </row>
    <row r="17" spans="1:5" ht="19.5" customHeight="1">
      <c r="A17" s="358" t="s">
        <v>46</v>
      </c>
      <c r="B17" s="373">
        <v>150</v>
      </c>
      <c r="C17" s="373">
        <v>150</v>
      </c>
      <c r="D17" s="380">
        <v>100</v>
      </c>
      <c r="E17" s="381">
        <v>142.9</v>
      </c>
    </row>
    <row r="18" spans="1:5" ht="19.5" customHeight="1">
      <c r="A18" s="361" t="s">
        <v>63</v>
      </c>
      <c r="B18" s="373"/>
      <c r="C18" s="373"/>
      <c r="D18" s="364"/>
      <c r="E18" s="365"/>
    </row>
    <row r="19" spans="1:5" ht="19.5" customHeight="1">
      <c r="A19" s="368" t="s">
        <v>64</v>
      </c>
      <c r="B19" s="373"/>
      <c r="C19" s="373"/>
      <c r="D19" s="364"/>
      <c r="E19" s="365"/>
    </row>
    <row r="20" spans="1:7" s="375" customFormat="1" ht="19.5" customHeight="1" thickBot="1">
      <c r="A20" s="370" t="s">
        <v>2</v>
      </c>
      <c r="B20" s="374">
        <v>150</v>
      </c>
      <c r="C20" s="374">
        <v>150</v>
      </c>
      <c r="D20" s="382">
        <v>100</v>
      </c>
      <c r="E20" s="383">
        <v>142.9</v>
      </c>
      <c r="F20"/>
      <c r="G20"/>
    </row>
    <row r="21" spans="1:12" ht="30" customHeight="1">
      <c r="A21" s="444" t="s">
        <v>1003</v>
      </c>
      <c r="B21" s="444"/>
      <c r="C21" s="444"/>
      <c r="D21" s="444"/>
      <c r="E21" s="444"/>
      <c r="H21" s="401"/>
      <c r="I21" s="401"/>
      <c r="J21" s="401"/>
      <c r="K21" s="401"/>
      <c r="L21" s="24"/>
    </row>
  </sheetData>
  <sheetProtection/>
  <mergeCells count="7">
    <mergeCell ref="A21:E21"/>
    <mergeCell ref="A2:E2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7" sqref="A17:IV17"/>
    </sheetView>
  </sheetViews>
  <sheetFormatPr defaultColWidth="9.00390625" defaultRowHeight="15.75"/>
  <cols>
    <col min="1" max="1" width="42.125" style="0" customWidth="1"/>
    <col min="2" max="3" width="11.375" style="0" customWidth="1"/>
    <col min="4" max="4" width="11.25390625" style="0" customWidth="1"/>
    <col min="5" max="5" width="13.25390625" style="0" customWidth="1"/>
  </cols>
  <sheetData>
    <row r="1" spans="1:5" ht="22.5" customHeight="1">
      <c r="A1" s="405" t="s">
        <v>997</v>
      </c>
      <c r="B1" s="12"/>
      <c r="C1" s="12"/>
      <c r="D1" s="12"/>
      <c r="E1" s="12"/>
    </row>
    <row r="2" spans="1:5" ht="28.5" customHeight="1">
      <c r="A2" s="509" t="s">
        <v>927</v>
      </c>
      <c r="B2" s="509"/>
      <c r="C2" s="509"/>
      <c r="D2" s="509"/>
      <c r="E2" s="509"/>
    </row>
    <row r="3" spans="1:5" ht="15" thickBot="1">
      <c r="A3" s="63"/>
      <c r="B3" s="6"/>
      <c r="C3" s="7"/>
      <c r="D3" s="7"/>
      <c r="E3" s="64" t="s">
        <v>1</v>
      </c>
    </row>
    <row r="4" spans="1:5" ht="28.5" customHeight="1">
      <c r="A4" s="347" t="s">
        <v>6</v>
      </c>
      <c r="B4" s="348" t="s">
        <v>122</v>
      </c>
      <c r="C4" s="349" t="s">
        <v>123</v>
      </c>
      <c r="D4" s="349" t="s">
        <v>157</v>
      </c>
      <c r="E4" s="350" t="s">
        <v>158</v>
      </c>
    </row>
    <row r="5" spans="1:5" ht="19.5" customHeight="1">
      <c r="A5" s="351" t="s">
        <v>919</v>
      </c>
      <c r="B5" s="352"/>
      <c r="C5" s="352"/>
      <c r="D5" s="352"/>
      <c r="E5" s="353"/>
    </row>
    <row r="6" spans="1:5" ht="19.5" customHeight="1">
      <c r="A6" s="351" t="s">
        <v>920</v>
      </c>
      <c r="B6" s="354">
        <v>150</v>
      </c>
      <c r="C6" s="354">
        <v>150</v>
      </c>
      <c r="D6" s="379">
        <v>100</v>
      </c>
      <c r="E6" s="365">
        <v>142.9</v>
      </c>
    </row>
    <row r="7" spans="1:5" ht="19.5" customHeight="1">
      <c r="A7" s="355" t="s">
        <v>921</v>
      </c>
      <c r="B7" s="354"/>
      <c r="C7" s="354"/>
      <c r="D7" s="354"/>
      <c r="E7" s="353"/>
    </row>
    <row r="8" spans="1:5" ht="19.5" customHeight="1">
      <c r="A8" s="356" t="s">
        <v>922</v>
      </c>
      <c r="B8" s="354"/>
      <c r="C8" s="354"/>
      <c r="D8" s="354"/>
      <c r="E8" s="353"/>
    </row>
    <row r="9" spans="1:5" ht="19.5" customHeight="1">
      <c r="A9" s="357" t="s">
        <v>923</v>
      </c>
      <c r="B9" s="354"/>
      <c r="C9" s="354"/>
      <c r="D9" s="354"/>
      <c r="E9" s="353"/>
    </row>
    <row r="10" spans="1:5" ht="19.5" customHeight="1">
      <c r="A10" s="357" t="s">
        <v>924</v>
      </c>
      <c r="B10" s="354"/>
      <c r="C10" s="354"/>
      <c r="D10" s="354"/>
      <c r="E10" s="353"/>
    </row>
    <row r="11" spans="1:5" ht="19.5" customHeight="1">
      <c r="A11" s="357" t="s">
        <v>925</v>
      </c>
      <c r="B11" s="354">
        <v>150</v>
      </c>
      <c r="C11" s="354">
        <v>150</v>
      </c>
      <c r="D11" s="379">
        <v>100</v>
      </c>
      <c r="E11" s="365">
        <v>142.9</v>
      </c>
    </row>
    <row r="12" spans="1:5" ht="19.5" customHeight="1">
      <c r="A12" s="357" t="s">
        <v>926</v>
      </c>
      <c r="B12" s="354">
        <v>150</v>
      </c>
      <c r="C12" s="354">
        <v>150</v>
      </c>
      <c r="D12" s="379">
        <v>100</v>
      </c>
      <c r="E12" s="365">
        <v>142.9</v>
      </c>
    </row>
    <row r="13" spans="1:5" ht="19.5" customHeight="1">
      <c r="A13" s="358" t="s">
        <v>4</v>
      </c>
      <c r="B13" s="369">
        <v>150</v>
      </c>
      <c r="C13" s="369">
        <v>150</v>
      </c>
      <c r="D13" s="380">
        <v>100</v>
      </c>
      <c r="E13" s="381">
        <v>142.9</v>
      </c>
    </row>
    <row r="14" spans="1:5" ht="19.5" customHeight="1">
      <c r="A14" s="360" t="s">
        <v>65</v>
      </c>
      <c r="B14" s="359"/>
      <c r="C14" s="359"/>
      <c r="D14" s="354"/>
      <c r="E14" s="353"/>
    </row>
    <row r="15" spans="1:5" ht="19.5" customHeight="1">
      <c r="A15" s="361" t="s">
        <v>66</v>
      </c>
      <c r="B15" s="359"/>
      <c r="C15" s="359"/>
      <c r="D15" s="354"/>
      <c r="E15" s="353"/>
    </row>
    <row r="16" spans="1:5" s="372" customFormat="1" ht="19.5" customHeight="1" thickBot="1">
      <c r="A16" s="370" t="s">
        <v>67</v>
      </c>
      <c r="B16" s="371">
        <v>150</v>
      </c>
      <c r="C16" s="371">
        <v>150</v>
      </c>
      <c r="D16" s="382">
        <v>100</v>
      </c>
      <c r="E16" s="383">
        <v>142.9</v>
      </c>
    </row>
    <row r="17" spans="1:12" ht="30" customHeight="1">
      <c r="A17" s="444" t="s">
        <v>1004</v>
      </c>
      <c r="B17" s="444"/>
      <c r="C17" s="444"/>
      <c r="D17" s="444"/>
      <c r="E17" s="444"/>
      <c r="H17" s="401"/>
      <c r="I17" s="401"/>
      <c r="J17" s="401"/>
      <c r="K17" s="401"/>
      <c r="L17" s="24"/>
    </row>
  </sheetData>
  <sheetProtection/>
  <mergeCells count="2">
    <mergeCell ref="A2:E2"/>
    <mergeCell ref="A17:E17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2" sqref="A12"/>
    </sheetView>
  </sheetViews>
  <sheetFormatPr defaultColWidth="9.00390625" defaultRowHeight="15.75"/>
  <cols>
    <col min="1" max="1" width="36.125" style="89" customWidth="1"/>
    <col min="2" max="2" width="11.50390625" style="89" customWidth="1"/>
    <col min="3" max="3" width="10.625" style="111" customWidth="1"/>
    <col min="4" max="4" width="11.625" style="89" customWidth="1"/>
    <col min="5" max="5" width="10.375" style="89" customWidth="1"/>
    <col min="6" max="6" width="9.375" style="89" customWidth="1"/>
    <col min="7" max="16384" width="9.00390625" style="89" customWidth="1"/>
  </cols>
  <sheetData>
    <row r="1" s="111" customFormat="1" ht="15">
      <c r="A1" s="110" t="s">
        <v>211</v>
      </c>
    </row>
    <row r="2" spans="1:6" ht="24">
      <c r="A2" s="427" t="s">
        <v>949</v>
      </c>
      <c r="B2" s="427"/>
      <c r="C2" s="427"/>
      <c r="D2" s="427"/>
      <c r="E2" s="427"/>
      <c r="F2" s="427"/>
    </row>
    <row r="3" spans="1:6" ht="23.25" customHeight="1" thickBot="1">
      <c r="A3" s="88"/>
      <c r="B3" s="88"/>
      <c r="C3" s="428" t="s">
        <v>201</v>
      </c>
      <c r="D3" s="429"/>
      <c r="E3" s="429"/>
      <c r="F3" s="429"/>
    </row>
    <row r="4" spans="1:6" ht="23.25" customHeight="1">
      <c r="A4" s="430" t="s">
        <v>172</v>
      </c>
      <c r="B4" s="432" t="s">
        <v>202</v>
      </c>
      <c r="C4" s="425" t="s">
        <v>203</v>
      </c>
      <c r="D4" s="425"/>
      <c r="E4" s="425"/>
      <c r="F4" s="426"/>
    </row>
    <row r="5" spans="1:6" ht="41.25" customHeight="1" thickBot="1">
      <c r="A5" s="431"/>
      <c r="B5" s="433"/>
      <c r="C5" s="90" t="s">
        <v>173</v>
      </c>
      <c r="D5" s="91" t="s">
        <v>123</v>
      </c>
      <c r="E5" s="91" t="s">
        <v>174</v>
      </c>
      <c r="F5" s="92" t="s">
        <v>175</v>
      </c>
    </row>
    <row r="6" spans="1:6" s="93" customFormat="1" ht="18" customHeight="1">
      <c r="A6" s="206" t="s">
        <v>176</v>
      </c>
      <c r="B6" s="207">
        <v>384721</v>
      </c>
      <c r="C6" s="207">
        <v>407900</v>
      </c>
      <c r="D6" s="207">
        <v>410996</v>
      </c>
      <c r="E6" s="104">
        <v>100.8</v>
      </c>
      <c r="F6" s="105">
        <v>6.8</v>
      </c>
    </row>
    <row r="7" spans="1:6" ht="18" customHeight="1">
      <c r="A7" s="208" t="s">
        <v>177</v>
      </c>
      <c r="B7" s="98">
        <v>324178</v>
      </c>
      <c r="C7" s="98">
        <v>356600</v>
      </c>
      <c r="D7" s="98">
        <v>355300</v>
      </c>
      <c r="E7" s="99">
        <v>99.6</v>
      </c>
      <c r="F7" s="100">
        <v>9.6</v>
      </c>
    </row>
    <row r="8" spans="1:6" ht="18" customHeight="1">
      <c r="A8" s="209" t="s">
        <v>178</v>
      </c>
      <c r="B8" s="210">
        <v>108518.45</v>
      </c>
      <c r="C8" s="133">
        <v>147340</v>
      </c>
      <c r="D8" s="95">
        <v>146104</v>
      </c>
      <c r="E8" s="96">
        <v>99.2</v>
      </c>
      <c r="F8" s="97">
        <v>34.6</v>
      </c>
    </row>
    <row r="9" spans="1:6" ht="18" customHeight="1">
      <c r="A9" s="209" t="s">
        <v>204</v>
      </c>
      <c r="B9" s="210">
        <v>22877.73</v>
      </c>
      <c r="C9" s="133">
        <v>150</v>
      </c>
      <c r="D9" s="95">
        <v>217</v>
      </c>
      <c r="E9" s="96">
        <v>144.7</v>
      </c>
      <c r="F9" s="97">
        <v>-99.1</v>
      </c>
    </row>
    <row r="10" spans="1:6" ht="18" customHeight="1">
      <c r="A10" s="209" t="s">
        <v>179</v>
      </c>
      <c r="B10" s="210">
        <v>46951.42</v>
      </c>
      <c r="C10" s="133">
        <v>47060</v>
      </c>
      <c r="D10" s="95">
        <v>44570</v>
      </c>
      <c r="E10" s="96">
        <v>94.7</v>
      </c>
      <c r="F10" s="97">
        <v>-5.1</v>
      </c>
    </row>
    <row r="11" spans="1:6" ht="18" customHeight="1">
      <c r="A11" s="209" t="s">
        <v>180</v>
      </c>
      <c r="B11" s="210">
        <v>44343.76</v>
      </c>
      <c r="C11" s="133">
        <v>51000</v>
      </c>
      <c r="D11" s="95">
        <v>52238</v>
      </c>
      <c r="E11" s="96">
        <v>102.4</v>
      </c>
      <c r="F11" s="97">
        <v>17.8</v>
      </c>
    </row>
    <row r="12" spans="1:6" ht="18" customHeight="1">
      <c r="A12" s="209" t="s">
        <v>181</v>
      </c>
      <c r="B12" s="211">
        <v>2220.61</v>
      </c>
      <c r="C12" s="133">
        <v>3010</v>
      </c>
      <c r="D12" s="95">
        <v>3147</v>
      </c>
      <c r="E12" s="96">
        <v>104.6</v>
      </c>
      <c r="F12" s="97">
        <v>41.7</v>
      </c>
    </row>
    <row r="13" spans="1:6" ht="18" customHeight="1">
      <c r="A13" s="209" t="s">
        <v>182</v>
      </c>
      <c r="B13" s="211">
        <v>16854</v>
      </c>
      <c r="C13" s="133">
        <v>21000</v>
      </c>
      <c r="D13" s="95">
        <v>18562</v>
      </c>
      <c r="E13" s="96">
        <v>88.4</v>
      </c>
      <c r="F13" s="97">
        <v>10.1</v>
      </c>
    </row>
    <row r="14" spans="1:6" ht="18" customHeight="1">
      <c r="A14" s="209" t="s">
        <v>183</v>
      </c>
      <c r="B14" s="211">
        <v>17750.04</v>
      </c>
      <c r="C14" s="133">
        <v>21000</v>
      </c>
      <c r="D14" s="95">
        <v>19997</v>
      </c>
      <c r="E14" s="96">
        <v>95.2</v>
      </c>
      <c r="F14" s="97">
        <v>12.7</v>
      </c>
    </row>
    <row r="15" spans="1:6" ht="18" customHeight="1">
      <c r="A15" s="209" t="s">
        <v>184</v>
      </c>
      <c r="B15" s="211">
        <v>5183.66</v>
      </c>
      <c r="C15" s="133">
        <v>6000</v>
      </c>
      <c r="D15" s="95">
        <v>6042</v>
      </c>
      <c r="E15" s="96">
        <v>100.7</v>
      </c>
      <c r="F15" s="97">
        <v>16.6</v>
      </c>
    </row>
    <row r="16" spans="1:6" ht="18" customHeight="1">
      <c r="A16" s="209" t="s">
        <v>185</v>
      </c>
      <c r="B16" s="211">
        <v>18607.12</v>
      </c>
      <c r="C16" s="133">
        <v>20000</v>
      </c>
      <c r="D16" s="95">
        <v>19634</v>
      </c>
      <c r="E16" s="96">
        <v>98.2</v>
      </c>
      <c r="F16" s="97">
        <v>5.5</v>
      </c>
    </row>
    <row r="17" spans="1:6" ht="18" customHeight="1">
      <c r="A17" s="209" t="s">
        <v>186</v>
      </c>
      <c r="B17" s="211">
        <v>24045.33</v>
      </c>
      <c r="C17" s="133">
        <v>19000</v>
      </c>
      <c r="D17" s="95">
        <v>22107</v>
      </c>
      <c r="E17" s="96">
        <v>116.4</v>
      </c>
      <c r="F17" s="97">
        <v>-8.1</v>
      </c>
    </row>
    <row r="18" spans="1:6" ht="18" customHeight="1">
      <c r="A18" s="209" t="s">
        <v>187</v>
      </c>
      <c r="B18" s="211">
        <v>5202</v>
      </c>
      <c r="C18" s="133">
        <v>5500</v>
      </c>
      <c r="D18" s="95">
        <v>5820</v>
      </c>
      <c r="E18" s="96">
        <v>105.8</v>
      </c>
      <c r="F18" s="97">
        <v>11.9</v>
      </c>
    </row>
    <row r="19" spans="1:6" ht="18" customHeight="1">
      <c r="A19" s="209" t="s">
        <v>188</v>
      </c>
      <c r="B19" s="211">
        <v>2910.11</v>
      </c>
      <c r="C19" s="133">
        <v>3540</v>
      </c>
      <c r="D19" s="95">
        <v>3757</v>
      </c>
      <c r="E19" s="96">
        <v>106.1</v>
      </c>
      <c r="F19" s="97">
        <v>29.1</v>
      </c>
    </row>
    <row r="20" spans="1:6" ht="18" customHeight="1">
      <c r="A20" s="209" t="s">
        <v>189</v>
      </c>
      <c r="B20" s="211">
        <v>8714.07</v>
      </c>
      <c r="C20" s="133">
        <v>12000</v>
      </c>
      <c r="D20" s="95">
        <v>13105</v>
      </c>
      <c r="E20" s="96">
        <v>109.2</v>
      </c>
      <c r="F20" s="97">
        <v>50.4</v>
      </c>
    </row>
    <row r="21" spans="1:6" ht="18" customHeight="1">
      <c r="A21" s="208" t="s">
        <v>190</v>
      </c>
      <c r="B21" s="98">
        <v>60543</v>
      </c>
      <c r="C21" s="98">
        <v>51300</v>
      </c>
      <c r="D21" s="98">
        <v>55696</v>
      </c>
      <c r="E21" s="99">
        <v>108.6</v>
      </c>
      <c r="F21" s="100">
        <v>-8</v>
      </c>
    </row>
    <row r="22" spans="1:6" ht="18" customHeight="1">
      <c r="A22" s="209" t="s">
        <v>191</v>
      </c>
      <c r="B22" s="211">
        <v>18729.62</v>
      </c>
      <c r="C22" s="133">
        <v>15000</v>
      </c>
      <c r="D22" s="101">
        <v>20763</v>
      </c>
      <c r="E22" s="96">
        <v>138.4</v>
      </c>
      <c r="F22" s="97">
        <v>10.9</v>
      </c>
    </row>
    <row r="23" spans="1:6" ht="18" customHeight="1">
      <c r="A23" s="209" t="s">
        <v>192</v>
      </c>
      <c r="B23" s="211">
        <v>14678</v>
      </c>
      <c r="C23" s="133">
        <v>8300</v>
      </c>
      <c r="D23" s="101">
        <v>7530</v>
      </c>
      <c r="E23" s="96">
        <v>90.7</v>
      </c>
      <c r="F23" s="97">
        <v>-48.7</v>
      </c>
    </row>
    <row r="24" spans="1:6" ht="18" customHeight="1">
      <c r="A24" s="209" t="s">
        <v>193</v>
      </c>
      <c r="B24" s="211">
        <v>10055.06</v>
      </c>
      <c r="C24" s="133">
        <v>7000</v>
      </c>
      <c r="D24" s="101">
        <v>6268</v>
      </c>
      <c r="E24" s="96">
        <v>89.5</v>
      </c>
      <c r="F24" s="97">
        <v>-37.7</v>
      </c>
    </row>
    <row r="25" spans="1:6" ht="18" customHeight="1">
      <c r="A25" s="209" t="s">
        <v>194</v>
      </c>
      <c r="B25" s="211">
        <v>17080</v>
      </c>
      <c r="C25" s="133">
        <v>21000</v>
      </c>
      <c r="D25" s="101">
        <v>21135</v>
      </c>
      <c r="E25" s="96">
        <v>100.6</v>
      </c>
      <c r="F25" s="97">
        <v>23.7</v>
      </c>
    </row>
    <row r="26" spans="1:6" s="103" customFormat="1" ht="18" customHeight="1">
      <c r="A26" s="212" t="s">
        <v>195</v>
      </c>
      <c r="B26" s="213">
        <v>-5</v>
      </c>
      <c r="C26" s="214"/>
      <c r="D26" s="213">
        <v>-12</v>
      </c>
      <c r="E26" s="99"/>
      <c r="F26" s="100">
        <v>140</v>
      </c>
    </row>
    <row r="27" spans="1:6" s="93" customFormat="1" ht="18" customHeight="1">
      <c r="A27" s="215" t="s">
        <v>719</v>
      </c>
      <c r="B27" s="216">
        <v>278168</v>
      </c>
      <c r="C27" s="216">
        <v>294900</v>
      </c>
      <c r="D27" s="216">
        <v>291873</v>
      </c>
      <c r="E27" s="217">
        <v>99</v>
      </c>
      <c r="F27" s="218">
        <v>4.9</v>
      </c>
    </row>
    <row r="28" spans="1:6" ht="18" customHeight="1">
      <c r="A28" s="219" t="s">
        <v>205</v>
      </c>
      <c r="B28" s="210">
        <v>137635</v>
      </c>
      <c r="C28" s="95">
        <v>147340</v>
      </c>
      <c r="D28" s="95">
        <v>146104</v>
      </c>
      <c r="E28" s="96">
        <v>99.2</v>
      </c>
      <c r="F28" s="97">
        <v>6.2</v>
      </c>
    </row>
    <row r="29" spans="1:6" ht="18" customHeight="1">
      <c r="A29" s="219" t="s">
        <v>206</v>
      </c>
      <c r="B29" s="210">
        <v>201</v>
      </c>
      <c r="C29" s="95">
        <v>320</v>
      </c>
      <c r="D29" s="95">
        <v>340</v>
      </c>
      <c r="E29" s="96">
        <v>106.3</v>
      </c>
      <c r="F29" s="97">
        <v>69.2</v>
      </c>
    </row>
    <row r="30" spans="1:6" ht="18" customHeight="1">
      <c r="A30" s="220" t="s">
        <v>196</v>
      </c>
      <c r="B30" s="210">
        <v>3389</v>
      </c>
      <c r="C30" s="95">
        <v>150</v>
      </c>
      <c r="D30" s="95">
        <v>217</v>
      </c>
      <c r="E30" s="96">
        <v>144.7</v>
      </c>
      <c r="F30" s="97"/>
    </row>
    <row r="31" spans="1:6" ht="18" customHeight="1">
      <c r="A31" s="219" t="s">
        <v>207</v>
      </c>
      <c r="B31" s="210">
        <v>70427.13</v>
      </c>
      <c r="C31" s="95">
        <v>70590</v>
      </c>
      <c r="D31" s="95">
        <v>66855</v>
      </c>
      <c r="E31" s="96">
        <v>94.7</v>
      </c>
      <c r="F31" s="97">
        <v>-5.1</v>
      </c>
    </row>
    <row r="32" spans="1:6" ht="18" customHeight="1">
      <c r="A32" s="219" t="s">
        <v>208</v>
      </c>
      <c r="B32" s="210">
        <v>66515.64</v>
      </c>
      <c r="C32" s="95">
        <v>76500</v>
      </c>
      <c r="D32" s="95">
        <v>78357</v>
      </c>
      <c r="E32" s="96">
        <v>102.4</v>
      </c>
      <c r="F32" s="97">
        <v>17.8</v>
      </c>
    </row>
    <row r="33" spans="1:6" s="93" customFormat="1" ht="18" customHeight="1">
      <c r="A33" s="215" t="s">
        <v>720</v>
      </c>
      <c r="B33" s="216">
        <v>662889</v>
      </c>
      <c r="C33" s="221">
        <v>702800</v>
      </c>
      <c r="D33" s="221">
        <v>702869</v>
      </c>
      <c r="E33" s="217">
        <v>100</v>
      </c>
      <c r="F33" s="218">
        <v>6</v>
      </c>
    </row>
    <row r="34" spans="1:6" ht="18" customHeight="1">
      <c r="A34" s="222" t="s">
        <v>197</v>
      </c>
      <c r="B34" s="133">
        <v>308687</v>
      </c>
      <c r="C34" s="133">
        <v>360000</v>
      </c>
      <c r="D34" s="107">
        <v>355277</v>
      </c>
      <c r="E34" s="96">
        <v>98.7</v>
      </c>
      <c r="F34" s="97">
        <v>15.1</v>
      </c>
    </row>
    <row r="35" spans="1:6" ht="18" customHeight="1">
      <c r="A35" s="219" t="s">
        <v>209</v>
      </c>
      <c r="B35" s="133">
        <v>293663</v>
      </c>
      <c r="C35" s="133">
        <v>291500</v>
      </c>
      <c r="D35" s="107">
        <v>291906</v>
      </c>
      <c r="E35" s="96">
        <v>100.1</v>
      </c>
      <c r="F35" s="97">
        <v>-0.6</v>
      </c>
    </row>
    <row r="36" spans="1:6" ht="18" customHeight="1">
      <c r="A36" s="222" t="s">
        <v>198</v>
      </c>
      <c r="B36" s="133">
        <v>60544</v>
      </c>
      <c r="C36" s="133">
        <v>51300</v>
      </c>
      <c r="D36" s="107">
        <v>55698</v>
      </c>
      <c r="E36" s="96">
        <v>108.6</v>
      </c>
      <c r="F36" s="97">
        <v>-8</v>
      </c>
    </row>
    <row r="37" spans="1:6" ht="18" customHeight="1">
      <c r="A37" s="223" t="s">
        <v>199</v>
      </c>
      <c r="B37" s="133">
        <v>-5</v>
      </c>
      <c r="C37" s="133"/>
      <c r="D37" s="107">
        <v>-12</v>
      </c>
      <c r="E37" s="96"/>
      <c r="F37" s="97">
        <v>140</v>
      </c>
    </row>
    <row r="38" spans="1:6" s="93" customFormat="1" ht="18" customHeight="1">
      <c r="A38" s="215" t="s">
        <v>721</v>
      </c>
      <c r="B38" s="217">
        <v>90.9</v>
      </c>
      <c r="C38" s="224">
        <v>92.7</v>
      </c>
      <c r="D38" s="224">
        <v>92.08</v>
      </c>
      <c r="E38" s="217"/>
      <c r="F38" s="225"/>
    </row>
    <row r="39" spans="1:6" ht="18" customHeight="1">
      <c r="A39" s="226" t="s">
        <v>200</v>
      </c>
      <c r="B39" s="99">
        <v>84.3</v>
      </c>
      <c r="C39" s="227">
        <v>87.42</v>
      </c>
      <c r="D39" s="227">
        <v>86.45</v>
      </c>
      <c r="E39" s="99"/>
      <c r="F39" s="228"/>
    </row>
    <row r="40" spans="1:6" ht="18" customHeight="1">
      <c r="A40" s="229" t="s">
        <v>722</v>
      </c>
      <c r="B40" s="230">
        <v>247735</v>
      </c>
      <c r="C40" s="227"/>
      <c r="D40" s="230">
        <v>263091</v>
      </c>
      <c r="E40" s="99"/>
      <c r="F40" s="218">
        <f>(D40-B40)/B40*100</f>
        <v>6.2</v>
      </c>
    </row>
    <row r="41" spans="1:6" ht="18" customHeight="1">
      <c r="A41" s="205" t="s">
        <v>716</v>
      </c>
      <c r="B41" s="98">
        <v>23722</v>
      </c>
      <c r="C41" s="227"/>
      <c r="D41" s="98">
        <v>23722</v>
      </c>
      <c r="E41" s="99"/>
      <c r="F41" s="100">
        <f aca="true" t="shared" si="0" ref="F41:F48">(D41-B41)/B41*100</f>
        <v>0</v>
      </c>
    </row>
    <row r="42" spans="1:6" ht="18" customHeight="1">
      <c r="A42" s="205" t="s">
        <v>717</v>
      </c>
      <c r="B42" s="98">
        <v>133740</v>
      </c>
      <c r="C42" s="227"/>
      <c r="D42" s="98">
        <v>140246</v>
      </c>
      <c r="E42" s="99"/>
      <c r="F42" s="100">
        <f t="shared" si="0"/>
        <v>4.9</v>
      </c>
    </row>
    <row r="43" spans="1:6" ht="18" customHeight="1">
      <c r="A43" s="205" t="s">
        <v>718</v>
      </c>
      <c r="B43" s="98">
        <v>90273</v>
      </c>
      <c r="C43" s="227"/>
      <c r="D43" s="98">
        <v>99123</v>
      </c>
      <c r="E43" s="99"/>
      <c r="F43" s="100">
        <f t="shared" si="0"/>
        <v>9.8</v>
      </c>
    </row>
    <row r="44" spans="1:6" ht="18" customHeight="1">
      <c r="A44" s="229" t="s">
        <v>723</v>
      </c>
      <c r="B44" s="230">
        <v>27892</v>
      </c>
      <c r="C44" s="227"/>
      <c r="D44" s="230">
        <v>26132</v>
      </c>
      <c r="E44" s="99"/>
      <c r="F44" s="218">
        <f t="shared" si="0"/>
        <v>-6.3</v>
      </c>
    </row>
    <row r="45" spans="1:6" ht="18" customHeight="1">
      <c r="A45" s="229" t="s">
        <v>724</v>
      </c>
      <c r="B45" s="230">
        <v>27466</v>
      </c>
      <c r="C45" s="227"/>
      <c r="D45" s="230">
        <v>50202</v>
      </c>
      <c r="E45" s="99"/>
      <c r="F45" s="218">
        <f t="shared" si="0"/>
        <v>82.8</v>
      </c>
    </row>
    <row r="46" spans="1:6" ht="18" customHeight="1">
      <c r="A46" s="229" t="s">
        <v>725</v>
      </c>
      <c r="B46" s="230">
        <v>334834</v>
      </c>
      <c r="C46" s="227"/>
      <c r="D46" s="230">
        <v>263674</v>
      </c>
      <c r="E46" s="99"/>
      <c r="F46" s="218">
        <f t="shared" si="0"/>
        <v>-21.3</v>
      </c>
    </row>
    <row r="47" spans="1:6" ht="18" customHeight="1">
      <c r="A47" s="229" t="s">
        <v>726</v>
      </c>
      <c r="B47" s="230">
        <v>29895</v>
      </c>
      <c r="C47" s="227"/>
      <c r="D47" s="230">
        <v>33815</v>
      </c>
      <c r="E47" s="99"/>
      <c r="F47" s="218">
        <f t="shared" si="0"/>
        <v>13.1</v>
      </c>
    </row>
    <row r="48" spans="1:6" ht="18" customHeight="1" thickBot="1">
      <c r="A48" s="231" t="s">
        <v>727</v>
      </c>
      <c r="B48" s="232">
        <v>1052543</v>
      </c>
      <c r="C48" s="109"/>
      <c r="D48" s="232">
        <v>1047910</v>
      </c>
      <c r="E48" s="102"/>
      <c r="F48" s="233">
        <f t="shared" si="0"/>
        <v>-0.4</v>
      </c>
    </row>
    <row r="49" spans="1:6" ht="25.5" customHeight="1">
      <c r="A49" s="424" t="s">
        <v>210</v>
      </c>
      <c r="B49" s="424"/>
      <c r="C49" s="424"/>
      <c r="D49" s="424"/>
      <c r="E49" s="424"/>
      <c r="F49" s="424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6">
    <mergeCell ref="A49:F49"/>
    <mergeCell ref="C4:F4"/>
    <mergeCell ref="A2:F2"/>
    <mergeCell ref="C3:F3"/>
    <mergeCell ref="A4:A5"/>
    <mergeCell ref="B4:B5"/>
  </mergeCells>
  <printOptions/>
  <pageMargins left="0.71" right="0.71" top="0.75" bottom="0.75" header="0.31" footer="0.3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34">
      <selection activeCell="I21" sqref="I21"/>
    </sheetView>
  </sheetViews>
  <sheetFormatPr defaultColWidth="9.00390625" defaultRowHeight="15.75"/>
  <cols>
    <col min="1" max="1" width="38.75390625" style="0" customWidth="1"/>
    <col min="2" max="2" width="10.625" style="0" customWidth="1"/>
    <col min="3" max="3" width="10.75390625" style="0" customWidth="1"/>
    <col min="4" max="4" width="11.625" style="393" customWidth="1"/>
  </cols>
  <sheetData>
    <row r="1" spans="1:5" ht="14.25">
      <c r="A1" s="402" t="s">
        <v>998</v>
      </c>
      <c r="B1" s="385"/>
      <c r="C1" s="385"/>
      <c r="D1" s="389"/>
      <c r="E1" s="385"/>
    </row>
    <row r="2" spans="1:5" ht="24">
      <c r="A2" s="510" t="s">
        <v>972</v>
      </c>
      <c r="B2" s="510"/>
      <c r="C2" s="510"/>
      <c r="D2" s="510"/>
      <c r="E2" s="66"/>
    </row>
    <row r="3" spans="1:5" ht="14.25">
      <c r="A3" s="65"/>
      <c r="B3" s="65"/>
      <c r="C3" s="65"/>
      <c r="D3" s="70" t="s">
        <v>1</v>
      </c>
      <c r="E3" s="66"/>
    </row>
    <row r="4" spans="1:5" ht="14.25" customHeight="1">
      <c r="A4" s="511" t="s">
        <v>127</v>
      </c>
      <c r="B4" s="511" t="s">
        <v>126</v>
      </c>
      <c r="C4" s="513" t="s">
        <v>123</v>
      </c>
      <c r="D4" s="515" t="s">
        <v>124</v>
      </c>
      <c r="E4" s="66"/>
    </row>
    <row r="5" spans="1:5" ht="24" customHeight="1">
      <c r="A5" s="512"/>
      <c r="B5" s="512"/>
      <c r="C5" s="514"/>
      <c r="D5" s="516"/>
      <c r="E5" s="66"/>
    </row>
    <row r="6" spans="1:5" ht="16.5" customHeight="1">
      <c r="A6" s="71" t="s">
        <v>68</v>
      </c>
      <c r="B6" s="387"/>
      <c r="C6" s="387"/>
      <c r="D6" s="390"/>
      <c r="E6" s="66"/>
    </row>
    <row r="7" spans="1:5" ht="16.5" customHeight="1">
      <c r="A7" s="73" t="s">
        <v>89</v>
      </c>
      <c r="B7" s="387"/>
      <c r="C7" s="387"/>
      <c r="D7" s="390"/>
      <c r="E7" s="66"/>
    </row>
    <row r="8" spans="1:5" ht="16.5" customHeight="1">
      <c r="A8" s="73" t="s">
        <v>90</v>
      </c>
      <c r="B8" s="387"/>
      <c r="C8" s="387"/>
      <c r="D8" s="390"/>
      <c r="E8" s="66"/>
    </row>
    <row r="9" spans="1:5" ht="16.5" customHeight="1">
      <c r="A9" s="73" t="s">
        <v>91</v>
      </c>
      <c r="B9" s="387"/>
      <c r="C9" s="387"/>
      <c r="D9" s="390"/>
      <c r="E9" s="66"/>
    </row>
    <row r="10" spans="1:5" ht="16.5" customHeight="1">
      <c r="A10" s="73" t="s">
        <v>92</v>
      </c>
      <c r="B10" s="387"/>
      <c r="C10" s="387"/>
      <c r="D10" s="390"/>
      <c r="E10" s="66"/>
    </row>
    <row r="11" spans="1:5" ht="16.5" customHeight="1">
      <c r="A11" s="74" t="s">
        <v>93</v>
      </c>
      <c r="B11" s="387"/>
      <c r="C11" s="387"/>
      <c r="D11" s="390"/>
      <c r="E11" s="66"/>
    </row>
    <row r="12" spans="1:5" ht="16.5" customHeight="1">
      <c r="A12" s="71" t="s">
        <v>69</v>
      </c>
      <c r="B12" s="388">
        <f>SUM(B13:B17)</f>
        <v>37813</v>
      </c>
      <c r="C12" s="388">
        <f>SUM(C13:C17)</f>
        <v>38616</v>
      </c>
      <c r="D12" s="391">
        <f>C12/B12*100</f>
        <v>102.1</v>
      </c>
      <c r="E12" s="66"/>
    </row>
    <row r="13" spans="1:5" ht="16.5" customHeight="1">
      <c r="A13" s="73" t="s">
        <v>89</v>
      </c>
      <c r="B13" s="388">
        <v>7600</v>
      </c>
      <c r="C13" s="388">
        <v>7753</v>
      </c>
      <c r="D13" s="391">
        <f aca="true" t="shared" si="0" ref="D13:D46">C13/B13*100</f>
        <v>102</v>
      </c>
      <c r="E13" s="66"/>
    </row>
    <row r="14" spans="1:5" ht="16.5" customHeight="1">
      <c r="A14" s="73" t="s">
        <v>90</v>
      </c>
      <c r="B14" s="388">
        <v>29092</v>
      </c>
      <c r="C14" s="388">
        <v>28694</v>
      </c>
      <c r="D14" s="391">
        <f t="shared" si="0"/>
        <v>98.6</v>
      </c>
      <c r="E14" s="66"/>
    </row>
    <row r="15" spans="1:5" ht="16.5" customHeight="1">
      <c r="A15" s="73" t="s">
        <v>91</v>
      </c>
      <c r="B15" s="388">
        <v>1100</v>
      </c>
      <c r="C15" s="388">
        <v>2005</v>
      </c>
      <c r="D15" s="391">
        <f t="shared" si="0"/>
        <v>182.3</v>
      </c>
      <c r="E15" s="66"/>
    </row>
    <row r="16" spans="1:5" ht="16.5" customHeight="1">
      <c r="A16" s="73" t="s">
        <v>92</v>
      </c>
      <c r="B16" s="388">
        <v>21</v>
      </c>
      <c r="C16" s="388">
        <v>164</v>
      </c>
      <c r="D16" s="391">
        <f t="shared" si="0"/>
        <v>781</v>
      </c>
      <c r="E16" s="66"/>
    </row>
    <row r="17" spans="1:5" ht="16.5" customHeight="1">
      <c r="A17" s="74" t="s">
        <v>93</v>
      </c>
      <c r="B17" s="388"/>
      <c r="C17" s="388"/>
      <c r="D17" s="391"/>
      <c r="E17" s="66"/>
    </row>
    <row r="18" spans="1:5" ht="14.25">
      <c r="A18" s="71" t="s">
        <v>70</v>
      </c>
      <c r="B18" s="388">
        <f>SUM(B19:B23)</f>
        <v>44074</v>
      </c>
      <c r="C18" s="388">
        <f>SUM(C19:C23)</f>
        <v>110167</v>
      </c>
      <c r="D18" s="391">
        <f t="shared" si="0"/>
        <v>250</v>
      </c>
      <c r="E18" s="66"/>
    </row>
    <row r="19" spans="1:5" ht="16.5" customHeight="1">
      <c r="A19" s="67" t="s">
        <v>89</v>
      </c>
      <c r="B19" s="388">
        <v>43273</v>
      </c>
      <c r="C19" s="388">
        <v>103426</v>
      </c>
      <c r="D19" s="391">
        <f t="shared" si="0"/>
        <v>239</v>
      </c>
      <c r="E19" s="66"/>
    </row>
    <row r="20" spans="1:5" ht="16.5" customHeight="1">
      <c r="A20" s="67" t="s">
        <v>90</v>
      </c>
      <c r="B20" s="388"/>
      <c r="C20" s="388">
        <v>6300</v>
      </c>
      <c r="D20" s="391"/>
      <c r="E20" s="66"/>
    </row>
    <row r="21" spans="1:5" ht="16.5" customHeight="1">
      <c r="A21" s="67" t="s">
        <v>91</v>
      </c>
      <c r="B21" s="388">
        <v>441</v>
      </c>
      <c r="C21" s="388">
        <v>441</v>
      </c>
      <c r="D21" s="391">
        <f t="shared" si="0"/>
        <v>100</v>
      </c>
      <c r="E21" s="66"/>
    </row>
    <row r="22" spans="1:5" ht="16.5" customHeight="1">
      <c r="A22" s="67" t="s">
        <v>92</v>
      </c>
      <c r="B22" s="388">
        <v>360</v>
      </c>
      <c r="C22" s="388"/>
      <c r="D22" s="391">
        <f t="shared" si="0"/>
        <v>0</v>
      </c>
      <c r="E22" s="66"/>
    </row>
    <row r="23" spans="1:5" ht="16.5" customHeight="1">
      <c r="A23" s="76" t="s">
        <v>93</v>
      </c>
      <c r="B23" s="388"/>
      <c r="C23" s="388"/>
      <c r="D23" s="391"/>
      <c r="E23" s="66"/>
    </row>
    <row r="24" spans="1:5" ht="16.5" customHeight="1">
      <c r="A24" s="71" t="s">
        <v>71</v>
      </c>
      <c r="B24" s="388"/>
      <c r="C24" s="388"/>
      <c r="D24" s="391"/>
      <c r="E24" s="66"/>
    </row>
    <row r="25" spans="1:5" ht="16.5" customHeight="1">
      <c r="A25" s="67" t="s">
        <v>89</v>
      </c>
      <c r="B25" s="388"/>
      <c r="C25" s="388"/>
      <c r="D25" s="391"/>
      <c r="E25" s="66"/>
    </row>
    <row r="26" spans="1:5" ht="16.5" customHeight="1">
      <c r="A26" s="67" t="s">
        <v>90</v>
      </c>
      <c r="B26" s="388"/>
      <c r="C26" s="388"/>
      <c r="D26" s="391"/>
      <c r="E26" s="66"/>
    </row>
    <row r="27" spans="1:5" ht="16.5" customHeight="1">
      <c r="A27" s="67" t="s">
        <v>91</v>
      </c>
      <c r="B27" s="388"/>
      <c r="C27" s="388"/>
      <c r="D27" s="391"/>
      <c r="E27" s="66"/>
    </row>
    <row r="28" spans="1:5" ht="16.5" customHeight="1">
      <c r="A28" s="67" t="s">
        <v>92</v>
      </c>
      <c r="B28" s="388"/>
      <c r="C28" s="388"/>
      <c r="D28" s="391"/>
      <c r="E28" s="66"/>
    </row>
    <row r="29" spans="1:5" ht="16.5" customHeight="1">
      <c r="A29" s="67" t="s">
        <v>93</v>
      </c>
      <c r="B29" s="388"/>
      <c r="C29" s="388"/>
      <c r="D29" s="391"/>
      <c r="E29" s="385"/>
    </row>
    <row r="30" spans="1:5" ht="16.5" customHeight="1">
      <c r="A30" s="71" t="s">
        <v>72</v>
      </c>
      <c r="B30" s="388">
        <f>SUM(B31+B37+B43)</f>
        <v>84950</v>
      </c>
      <c r="C30" s="388">
        <f>SUM(C31+C37+C43)</f>
        <v>83192</v>
      </c>
      <c r="D30" s="391">
        <f t="shared" si="0"/>
        <v>97.9</v>
      </c>
      <c r="E30" s="385"/>
    </row>
    <row r="31" spans="1:5" ht="16.5" customHeight="1">
      <c r="A31" s="68" t="s">
        <v>94</v>
      </c>
      <c r="B31" s="388"/>
      <c r="C31" s="388"/>
      <c r="D31" s="391"/>
      <c r="E31" s="385"/>
    </row>
    <row r="32" spans="1:5" ht="16.5" customHeight="1">
      <c r="A32" s="73" t="s">
        <v>89</v>
      </c>
      <c r="B32" s="388"/>
      <c r="C32" s="388"/>
      <c r="D32" s="391"/>
      <c r="E32" s="385"/>
    </row>
    <row r="33" spans="1:5" ht="16.5" customHeight="1">
      <c r="A33" s="73" t="s">
        <v>90</v>
      </c>
      <c r="B33" s="388"/>
      <c r="C33" s="388"/>
      <c r="D33" s="391"/>
      <c r="E33" s="385"/>
    </row>
    <row r="34" spans="1:5" ht="16.5" customHeight="1">
      <c r="A34" s="73" t="s">
        <v>91</v>
      </c>
      <c r="B34" s="388"/>
      <c r="C34" s="388"/>
      <c r="D34" s="391"/>
      <c r="E34" s="385"/>
    </row>
    <row r="35" spans="1:5" ht="16.5" customHeight="1">
      <c r="A35" s="73" t="s">
        <v>92</v>
      </c>
      <c r="B35" s="388"/>
      <c r="C35" s="388"/>
      <c r="D35" s="391"/>
      <c r="E35" s="385"/>
    </row>
    <row r="36" spans="1:5" ht="16.5" customHeight="1">
      <c r="A36" s="73" t="s">
        <v>93</v>
      </c>
      <c r="B36" s="388"/>
      <c r="C36" s="388"/>
      <c r="D36" s="391"/>
      <c r="E36" s="385"/>
    </row>
    <row r="37" spans="1:5" ht="16.5" customHeight="1">
      <c r="A37" s="69" t="s">
        <v>73</v>
      </c>
      <c r="B37" s="388">
        <f>SUM(B38:B42)</f>
        <v>79900</v>
      </c>
      <c r="C37" s="388">
        <f>SUM(C38:C42)</f>
        <v>78120</v>
      </c>
      <c r="D37" s="391">
        <f t="shared" si="0"/>
        <v>97.8</v>
      </c>
      <c r="E37" s="385"/>
    </row>
    <row r="38" spans="1:5" ht="16.5" customHeight="1">
      <c r="A38" s="73" t="s">
        <v>89</v>
      </c>
      <c r="B38" s="388">
        <v>19500</v>
      </c>
      <c r="C38" s="388">
        <v>19388</v>
      </c>
      <c r="D38" s="391">
        <f t="shared" si="0"/>
        <v>99.4</v>
      </c>
      <c r="E38" s="385"/>
    </row>
    <row r="39" spans="1:5" ht="16.5" customHeight="1">
      <c r="A39" s="73" t="s">
        <v>90</v>
      </c>
      <c r="B39" s="388">
        <v>59800</v>
      </c>
      <c r="C39" s="388">
        <v>58165</v>
      </c>
      <c r="D39" s="391">
        <f t="shared" si="0"/>
        <v>97.3</v>
      </c>
      <c r="E39" s="385"/>
    </row>
    <row r="40" spans="1:5" ht="16.5" customHeight="1">
      <c r="A40" s="73" t="s">
        <v>91</v>
      </c>
      <c r="B40" s="388">
        <v>600</v>
      </c>
      <c r="C40" s="388">
        <v>567</v>
      </c>
      <c r="D40" s="391">
        <f t="shared" si="0"/>
        <v>94.5</v>
      </c>
      <c r="E40" s="385"/>
    </row>
    <row r="41" spans="1:5" ht="16.5" customHeight="1">
      <c r="A41" s="73" t="s">
        <v>92</v>
      </c>
      <c r="B41" s="388"/>
      <c r="C41" s="388"/>
      <c r="D41" s="391"/>
      <c r="E41" s="385"/>
    </row>
    <row r="42" spans="1:5" ht="16.5" customHeight="1">
      <c r="A42" s="73" t="s">
        <v>93</v>
      </c>
      <c r="B42" s="388"/>
      <c r="C42" s="388"/>
      <c r="D42" s="391"/>
      <c r="E42" s="385"/>
    </row>
    <row r="43" spans="1:5" ht="16.5" customHeight="1">
      <c r="A43" s="68" t="s">
        <v>95</v>
      </c>
      <c r="B43" s="388">
        <f>SUM(B44:B48)</f>
        <v>5050</v>
      </c>
      <c r="C43" s="388">
        <f>SUM(C44:C48)</f>
        <v>5072</v>
      </c>
      <c r="D43" s="391">
        <f t="shared" si="0"/>
        <v>100.4</v>
      </c>
      <c r="E43" s="385"/>
    </row>
    <row r="44" spans="1:5" ht="16.5" customHeight="1">
      <c r="A44" s="68" t="s">
        <v>159</v>
      </c>
      <c r="B44" s="388">
        <v>1208</v>
      </c>
      <c r="C44" s="388">
        <v>1237</v>
      </c>
      <c r="D44" s="391">
        <f t="shared" si="0"/>
        <v>102.4</v>
      </c>
      <c r="E44" s="385"/>
    </row>
    <row r="45" spans="1:5" ht="16.5" customHeight="1">
      <c r="A45" s="68" t="s">
        <v>160</v>
      </c>
      <c r="B45" s="388">
        <v>3806</v>
      </c>
      <c r="C45" s="388">
        <v>3811</v>
      </c>
      <c r="D45" s="391">
        <f t="shared" si="0"/>
        <v>100.1</v>
      </c>
      <c r="E45" s="385"/>
    </row>
    <row r="46" spans="1:5" ht="16.5" customHeight="1">
      <c r="A46" s="68" t="s">
        <v>161</v>
      </c>
      <c r="B46" s="388">
        <v>36</v>
      </c>
      <c r="C46" s="388">
        <v>24</v>
      </c>
      <c r="D46" s="391">
        <f t="shared" si="0"/>
        <v>66.7</v>
      </c>
      <c r="E46" s="385"/>
    </row>
    <row r="47" spans="1:5" ht="16.5" customHeight="1">
      <c r="A47" s="77" t="s">
        <v>162</v>
      </c>
      <c r="B47" s="75"/>
      <c r="C47" s="75"/>
      <c r="D47" s="391"/>
      <c r="E47" s="385"/>
    </row>
    <row r="48" spans="1:5" ht="16.5" customHeight="1">
      <c r="A48" s="77" t="s">
        <v>163</v>
      </c>
      <c r="B48" s="75"/>
      <c r="C48" s="75"/>
      <c r="D48" s="391"/>
      <c r="E48" s="385"/>
    </row>
    <row r="49" spans="1:5" ht="16.5" customHeight="1">
      <c r="A49" s="71" t="s">
        <v>74</v>
      </c>
      <c r="B49" s="75"/>
      <c r="C49" s="75"/>
      <c r="D49" s="391"/>
      <c r="E49" s="385"/>
    </row>
    <row r="50" spans="1:5" ht="16.5" customHeight="1">
      <c r="A50" s="73" t="s">
        <v>89</v>
      </c>
      <c r="B50" s="75"/>
      <c r="C50" s="75"/>
      <c r="D50" s="391"/>
      <c r="E50" s="385"/>
    </row>
    <row r="51" spans="1:5" ht="16.5" customHeight="1">
      <c r="A51" s="73" t="s">
        <v>90</v>
      </c>
      <c r="B51" s="75"/>
      <c r="C51" s="75"/>
      <c r="D51" s="391"/>
      <c r="E51" s="385"/>
    </row>
    <row r="52" spans="1:5" ht="16.5" customHeight="1">
      <c r="A52" s="73" t="s">
        <v>91</v>
      </c>
      <c r="B52" s="75"/>
      <c r="C52" s="75"/>
      <c r="D52" s="391"/>
      <c r="E52" s="385"/>
    </row>
    <row r="53" spans="1:5" ht="16.5" customHeight="1">
      <c r="A53" s="73" t="s">
        <v>92</v>
      </c>
      <c r="B53" s="75"/>
      <c r="C53" s="75"/>
      <c r="D53" s="391"/>
      <c r="E53" s="385"/>
    </row>
    <row r="54" spans="1:5" ht="16.5" customHeight="1">
      <c r="A54" s="73" t="s">
        <v>93</v>
      </c>
      <c r="B54" s="75"/>
      <c r="C54" s="75"/>
      <c r="D54" s="391"/>
      <c r="E54" s="385"/>
    </row>
    <row r="55" spans="1:5" ht="16.5" customHeight="1">
      <c r="A55" s="71" t="s">
        <v>75</v>
      </c>
      <c r="B55" s="75"/>
      <c r="C55" s="75"/>
      <c r="D55" s="391"/>
      <c r="E55" s="385"/>
    </row>
    <row r="56" spans="1:5" ht="16.5" customHeight="1">
      <c r="A56" s="73" t="s">
        <v>89</v>
      </c>
      <c r="B56" s="75"/>
      <c r="C56" s="75"/>
      <c r="D56" s="391"/>
      <c r="E56" s="385"/>
    </row>
    <row r="57" spans="1:5" ht="16.5" customHeight="1">
      <c r="A57" s="73" t="s">
        <v>90</v>
      </c>
      <c r="B57" s="75"/>
      <c r="C57" s="75"/>
      <c r="D57" s="391"/>
      <c r="E57" s="385"/>
    </row>
    <row r="58" spans="1:5" ht="16.5" customHeight="1">
      <c r="A58" s="73" t="s">
        <v>91</v>
      </c>
      <c r="B58" s="75"/>
      <c r="C58" s="75"/>
      <c r="D58" s="391"/>
      <c r="E58" s="385"/>
    </row>
    <row r="59" spans="1:5" ht="16.5" customHeight="1">
      <c r="A59" s="73" t="s">
        <v>92</v>
      </c>
      <c r="B59" s="75"/>
      <c r="C59" s="75"/>
      <c r="D59" s="391"/>
      <c r="E59" s="385"/>
    </row>
    <row r="60" spans="1:5" ht="16.5" customHeight="1">
      <c r="A60" s="73" t="s">
        <v>93</v>
      </c>
      <c r="B60" s="75"/>
      <c r="C60" s="75"/>
      <c r="D60" s="391"/>
      <c r="E60" s="385"/>
    </row>
    <row r="61" spans="1:5" ht="16.5" customHeight="1">
      <c r="A61" s="71" t="s">
        <v>76</v>
      </c>
      <c r="B61" s="75"/>
      <c r="C61" s="75"/>
      <c r="D61" s="391"/>
      <c r="E61" s="385"/>
    </row>
    <row r="62" spans="1:5" ht="16.5" customHeight="1">
      <c r="A62" s="73" t="s">
        <v>89</v>
      </c>
      <c r="B62" s="75"/>
      <c r="C62" s="75"/>
      <c r="D62" s="391"/>
      <c r="E62" s="385"/>
    </row>
    <row r="63" spans="1:5" ht="16.5" customHeight="1">
      <c r="A63" s="73" t="s">
        <v>90</v>
      </c>
      <c r="B63" s="75"/>
      <c r="C63" s="75"/>
      <c r="D63" s="391"/>
      <c r="E63" s="385"/>
    </row>
    <row r="64" spans="1:5" ht="16.5" customHeight="1">
      <c r="A64" s="73" t="s">
        <v>91</v>
      </c>
      <c r="B64" s="75"/>
      <c r="C64" s="75"/>
      <c r="D64" s="391"/>
      <c r="E64" s="385"/>
    </row>
    <row r="65" spans="1:5" ht="16.5" customHeight="1">
      <c r="A65" s="73" t="s">
        <v>92</v>
      </c>
      <c r="B65" s="75"/>
      <c r="C65" s="75"/>
      <c r="D65" s="391"/>
      <c r="E65" s="385"/>
    </row>
    <row r="66" spans="1:5" ht="16.5" customHeight="1">
      <c r="A66" s="73" t="s">
        <v>93</v>
      </c>
      <c r="B66" s="72"/>
      <c r="C66" s="72"/>
      <c r="D66" s="392"/>
      <c r="E66" s="38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1" right="0.71" top="0.75" bottom="0.75" header="0.31" footer="0.3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0"/>
  <sheetViews>
    <sheetView showGridLines="0" zoomScalePageLayoutView="0" workbookViewId="0" topLeftCell="A1">
      <selection activeCell="J19" sqref="J19"/>
    </sheetView>
  </sheetViews>
  <sheetFormatPr defaultColWidth="9.00390625" defaultRowHeight="15.75"/>
  <cols>
    <col min="1" max="1" width="49.00390625" style="0" customWidth="1"/>
    <col min="2" max="3" width="11.75390625" style="0" customWidth="1"/>
    <col min="4" max="4" width="12.125" style="393" customWidth="1"/>
  </cols>
  <sheetData>
    <row r="1" spans="1:4" ht="14.25">
      <c r="A1" s="402" t="s">
        <v>999</v>
      </c>
      <c r="B1" s="385"/>
      <c r="C1" s="385"/>
      <c r="D1" s="389"/>
    </row>
    <row r="2" spans="1:4" s="386" customFormat="1" ht="24">
      <c r="A2" s="510" t="s">
        <v>971</v>
      </c>
      <c r="B2" s="510"/>
      <c r="C2" s="510"/>
      <c r="D2" s="510"/>
    </row>
    <row r="3" spans="1:4" ht="14.25">
      <c r="A3" s="78"/>
      <c r="B3" s="78"/>
      <c r="C3" s="78"/>
      <c r="D3" s="396" t="s">
        <v>1</v>
      </c>
    </row>
    <row r="4" spans="1:4" ht="14.25" customHeight="1">
      <c r="A4" s="511" t="s">
        <v>88</v>
      </c>
      <c r="B4" s="511" t="s">
        <v>126</v>
      </c>
      <c r="C4" s="513" t="s">
        <v>123</v>
      </c>
      <c r="D4" s="515" t="s">
        <v>124</v>
      </c>
    </row>
    <row r="5" spans="1:4" ht="31.5" customHeight="1">
      <c r="A5" s="512"/>
      <c r="B5" s="512"/>
      <c r="C5" s="514"/>
      <c r="D5" s="516"/>
    </row>
    <row r="6" spans="1:4" ht="18" customHeight="1">
      <c r="A6" s="71" t="s">
        <v>77</v>
      </c>
      <c r="B6" s="394"/>
      <c r="C6" s="394"/>
      <c r="D6" s="397"/>
    </row>
    <row r="7" spans="1:4" ht="18" customHeight="1">
      <c r="A7" s="73" t="s">
        <v>96</v>
      </c>
      <c r="B7" s="394"/>
      <c r="C7" s="394"/>
      <c r="D7" s="397"/>
    </row>
    <row r="8" spans="1:4" ht="18" customHeight="1">
      <c r="A8" s="73" t="s">
        <v>97</v>
      </c>
      <c r="B8" s="394"/>
      <c r="C8" s="394"/>
      <c r="D8" s="397"/>
    </row>
    <row r="9" spans="1:4" ht="18" customHeight="1">
      <c r="A9" s="73" t="s">
        <v>98</v>
      </c>
      <c r="B9" s="394"/>
      <c r="C9" s="394"/>
      <c r="D9" s="397"/>
    </row>
    <row r="10" spans="1:4" ht="18" customHeight="1">
      <c r="A10" s="73" t="s">
        <v>99</v>
      </c>
      <c r="B10" s="394"/>
      <c r="C10" s="394"/>
      <c r="D10" s="397"/>
    </row>
    <row r="11" spans="1:4" ht="18" customHeight="1">
      <c r="A11" s="71" t="s">
        <v>78</v>
      </c>
      <c r="B11" s="395">
        <f>SUM(B12:B15)</f>
        <v>28047</v>
      </c>
      <c r="C11" s="395">
        <f>SUM(C12:C15)</f>
        <v>27904</v>
      </c>
      <c r="D11" s="398">
        <f>C11/B11*100</f>
        <v>99.5</v>
      </c>
    </row>
    <row r="12" spans="1:4" ht="18" customHeight="1">
      <c r="A12" s="80" t="s">
        <v>100</v>
      </c>
      <c r="B12" s="395">
        <v>25740</v>
      </c>
      <c r="C12" s="395">
        <v>25670</v>
      </c>
      <c r="D12" s="398">
        <f aca="true" t="shared" si="0" ref="D12:D34">C12/B12*100</f>
        <v>99.7</v>
      </c>
    </row>
    <row r="13" spans="1:4" ht="18" customHeight="1">
      <c r="A13" s="80" t="s">
        <v>101</v>
      </c>
      <c r="B13" s="395">
        <v>1110</v>
      </c>
      <c r="C13" s="395">
        <v>910</v>
      </c>
      <c r="D13" s="398">
        <f t="shared" si="0"/>
        <v>82</v>
      </c>
    </row>
    <row r="14" spans="1:4" ht="18" customHeight="1">
      <c r="A14" s="80" t="s">
        <v>102</v>
      </c>
      <c r="B14" s="395">
        <v>1188</v>
      </c>
      <c r="C14" s="395">
        <v>1308</v>
      </c>
      <c r="D14" s="398">
        <f t="shared" si="0"/>
        <v>110.1</v>
      </c>
    </row>
    <row r="15" spans="1:4" ht="18" customHeight="1">
      <c r="A15" s="80" t="s">
        <v>103</v>
      </c>
      <c r="B15" s="395">
        <v>9</v>
      </c>
      <c r="C15" s="395">
        <v>16</v>
      </c>
      <c r="D15" s="398">
        <f t="shared" si="0"/>
        <v>177.8</v>
      </c>
    </row>
    <row r="16" spans="1:4" ht="18" customHeight="1">
      <c r="A16" s="71" t="s">
        <v>79</v>
      </c>
      <c r="B16" s="395">
        <f>SUM(B17:B18)</f>
        <v>42841</v>
      </c>
      <c r="C16" s="395">
        <f>SUM(C17:C18)</f>
        <v>109278</v>
      </c>
      <c r="D16" s="398">
        <f t="shared" si="0"/>
        <v>255.1</v>
      </c>
    </row>
    <row r="17" spans="1:4" ht="18" customHeight="1">
      <c r="A17" s="81" t="s">
        <v>104</v>
      </c>
      <c r="B17" s="395">
        <v>42491</v>
      </c>
      <c r="C17" s="395">
        <v>109182</v>
      </c>
      <c r="D17" s="398">
        <f t="shared" si="0"/>
        <v>257</v>
      </c>
    </row>
    <row r="18" spans="1:4" ht="18" customHeight="1">
      <c r="A18" s="81" t="s">
        <v>105</v>
      </c>
      <c r="B18" s="395">
        <v>350</v>
      </c>
      <c r="C18" s="395">
        <v>96</v>
      </c>
      <c r="D18" s="398">
        <f t="shared" si="0"/>
        <v>27.4</v>
      </c>
    </row>
    <row r="19" spans="1:4" ht="18" customHeight="1">
      <c r="A19" s="71" t="s">
        <v>80</v>
      </c>
      <c r="B19" s="395"/>
      <c r="C19" s="395"/>
      <c r="D19" s="398"/>
    </row>
    <row r="20" spans="1:4" ht="18" customHeight="1">
      <c r="A20" s="82" t="s">
        <v>106</v>
      </c>
      <c r="B20" s="395"/>
      <c r="C20" s="395"/>
      <c r="D20" s="398"/>
    </row>
    <row r="21" spans="1:4" ht="18" customHeight="1">
      <c r="A21" s="82" t="s">
        <v>107</v>
      </c>
      <c r="B21" s="395"/>
      <c r="C21" s="395"/>
      <c r="D21" s="398"/>
    </row>
    <row r="22" spans="1:4" ht="18" customHeight="1">
      <c r="A22" s="82" t="s">
        <v>108</v>
      </c>
      <c r="B22" s="395"/>
      <c r="C22" s="395"/>
      <c r="D22" s="398"/>
    </row>
    <row r="23" spans="1:4" ht="18" customHeight="1">
      <c r="A23" s="71" t="s">
        <v>81</v>
      </c>
      <c r="B23" s="395">
        <f>SUM(B24+B28+B32)</f>
        <v>81722</v>
      </c>
      <c r="C23" s="395">
        <f>SUM(C24+C28+C32)</f>
        <v>63337</v>
      </c>
      <c r="D23" s="398">
        <f t="shared" si="0"/>
        <v>77.5</v>
      </c>
    </row>
    <row r="24" spans="1:4" ht="18" customHeight="1">
      <c r="A24" s="68" t="s">
        <v>82</v>
      </c>
      <c r="B24" s="395"/>
      <c r="C24" s="395"/>
      <c r="D24" s="398"/>
    </row>
    <row r="25" spans="1:4" ht="18" customHeight="1">
      <c r="A25" s="83" t="s">
        <v>164</v>
      </c>
      <c r="B25" s="395"/>
      <c r="C25" s="395"/>
      <c r="D25" s="398"/>
    </row>
    <row r="26" spans="1:4" ht="18" customHeight="1">
      <c r="A26" s="83" t="s">
        <v>165</v>
      </c>
      <c r="B26" s="395"/>
      <c r="C26" s="395"/>
      <c r="D26" s="398"/>
    </row>
    <row r="27" spans="1:4" ht="18" customHeight="1">
      <c r="A27" s="83" t="s">
        <v>166</v>
      </c>
      <c r="B27" s="395"/>
      <c r="C27" s="395"/>
      <c r="D27" s="398"/>
    </row>
    <row r="28" spans="1:4" ht="18" customHeight="1">
      <c r="A28" s="69" t="s">
        <v>83</v>
      </c>
      <c r="B28" s="395">
        <f>SUM(B29:B31)</f>
        <v>77160</v>
      </c>
      <c r="C28" s="395">
        <f>SUM(C29:C31)</f>
        <v>58625</v>
      </c>
      <c r="D28" s="398">
        <f t="shared" si="0"/>
        <v>76</v>
      </c>
    </row>
    <row r="29" spans="1:4" ht="18" customHeight="1">
      <c r="A29" s="84" t="s">
        <v>167</v>
      </c>
      <c r="B29" s="395">
        <v>73000</v>
      </c>
      <c r="C29" s="395">
        <v>54749</v>
      </c>
      <c r="D29" s="398">
        <f t="shared" si="0"/>
        <v>75</v>
      </c>
    </row>
    <row r="30" spans="1:4" ht="18" customHeight="1">
      <c r="A30" s="84" t="s">
        <v>165</v>
      </c>
      <c r="B30" s="395">
        <v>4160</v>
      </c>
      <c r="C30" s="395">
        <v>3876</v>
      </c>
      <c r="D30" s="398">
        <f t="shared" si="0"/>
        <v>93.2</v>
      </c>
    </row>
    <row r="31" spans="1:4" ht="18" customHeight="1">
      <c r="A31" s="84" t="s">
        <v>168</v>
      </c>
      <c r="B31" s="395"/>
      <c r="C31" s="395"/>
      <c r="D31" s="398"/>
    </row>
    <row r="32" spans="1:4" ht="18" customHeight="1">
      <c r="A32" s="68" t="s">
        <v>84</v>
      </c>
      <c r="B32" s="395">
        <f>SUM(B33:B35)</f>
        <v>4562</v>
      </c>
      <c r="C32" s="395">
        <f>SUM(C33:C35)</f>
        <v>4712</v>
      </c>
      <c r="D32" s="398">
        <f t="shared" si="0"/>
        <v>103.3</v>
      </c>
    </row>
    <row r="33" spans="1:4" ht="18" customHeight="1">
      <c r="A33" s="77" t="s">
        <v>169</v>
      </c>
      <c r="B33" s="395">
        <v>4312</v>
      </c>
      <c r="C33" s="395">
        <v>4495</v>
      </c>
      <c r="D33" s="398">
        <f t="shared" si="0"/>
        <v>104.2</v>
      </c>
    </row>
    <row r="34" spans="1:4" ht="18" customHeight="1">
      <c r="A34" s="77" t="s">
        <v>165</v>
      </c>
      <c r="B34" s="395">
        <v>250</v>
      </c>
      <c r="C34" s="395">
        <v>217</v>
      </c>
      <c r="D34" s="398">
        <f t="shared" si="0"/>
        <v>86.8</v>
      </c>
    </row>
    <row r="35" spans="1:4" ht="18" customHeight="1">
      <c r="A35" s="77" t="s">
        <v>170</v>
      </c>
      <c r="B35" s="79"/>
      <c r="C35" s="79"/>
      <c r="D35" s="398"/>
    </row>
    <row r="36" spans="1:4" ht="18" customHeight="1">
      <c r="A36" s="71" t="s">
        <v>85</v>
      </c>
      <c r="B36" s="79"/>
      <c r="C36" s="79"/>
      <c r="D36" s="398"/>
    </row>
    <row r="37" spans="1:4" ht="18" customHeight="1">
      <c r="A37" s="85" t="s">
        <v>171</v>
      </c>
      <c r="B37" s="79"/>
      <c r="C37" s="79"/>
      <c r="D37" s="398"/>
    </row>
    <row r="38" spans="1:4" ht="18" customHeight="1">
      <c r="A38" s="85" t="s">
        <v>109</v>
      </c>
      <c r="B38" s="79"/>
      <c r="C38" s="79"/>
      <c r="D38" s="398"/>
    </row>
    <row r="39" spans="1:4" ht="18" customHeight="1">
      <c r="A39" s="85" t="s">
        <v>110</v>
      </c>
      <c r="B39" s="79"/>
      <c r="C39" s="79"/>
      <c r="D39" s="398"/>
    </row>
    <row r="40" spans="1:4" ht="18" customHeight="1">
      <c r="A40" s="85" t="s">
        <v>111</v>
      </c>
      <c r="B40" s="79"/>
      <c r="C40" s="79"/>
      <c r="D40" s="398"/>
    </row>
    <row r="41" spans="1:4" ht="18" customHeight="1">
      <c r="A41" s="71" t="s">
        <v>86</v>
      </c>
      <c r="B41" s="79"/>
      <c r="C41" s="79"/>
      <c r="D41" s="398"/>
    </row>
    <row r="42" spans="1:4" ht="18" customHeight="1">
      <c r="A42" s="86" t="s">
        <v>112</v>
      </c>
      <c r="B42" s="79"/>
      <c r="C42" s="79"/>
      <c r="D42" s="398"/>
    </row>
    <row r="43" spans="1:4" ht="18" customHeight="1">
      <c r="A43" s="86" t="s">
        <v>113</v>
      </c>
      <c r="B43" s="79"/>
      <c r="C43" s="79"/>
      <c r="D43" s="398"/>
    </row>
    <row r="44" spans="1:4" ht="18" customHeight="1">
      <c r="A44" s="86" t="s">
        <v>98</v>
      </c>
      <c r="B44" s="79"/>
      <c r="C44" s="79"/>
      <c r="D44" s="398"/>
    </row>
    <row r="45" spans="1:4" ht="18" customHeight="1">
      <c r="A45" s="86" t="s">
        <v>114</v>
      </c>
      <c r="B45" s="79"/>
      <c r="C45" s="79"/>
      <c r="D45" s="398"/>
    </row>
    <row r="46" spans="1:4" ht="18" customHeight="1">
      <c r="A46" s="86" t="s">
        <v>115</v>
      </c>
      <c r="B46" s="79"/>
      <c r="C46" s="79"/>
      <c r="D46" s="398"/>
    </row>
    <row r="47" spans="1:4" ht="18" customHeight="1">
      <c r="A47" s="71" t="s">
        <v>87</v>
      </c>
      <c r="B47" s="79"/>
      <c r="C47" s="79"/>
      <c r="D47" s="398"/>
    </row>
    <row r="48" spans="1:4" ht="18" customHeight="1">
      <c r="A48" s="87" t="s">
        <v>116</v>
      </c>
      <c r="B48" s="79"/>
      <c r="C48" s="79"/>
      <c r="D48" s="398"/>
    </row>
    <row r="49" spans="1:4" ht="18" customHeight="1">
      <c r="A49" s="87" t="s">
        <v>117</v>
      </c>
      <c r="B49" s="79"/>
      <c r="C49" s="79"/>
      <c r="D49" s="398"/>
    </row>
    <row r="50" spans="1:4" ht="18" customHeight="1">
      <c r="A50" s="87" t="s">
        <v>118</v>
      </c>
      <c r="B50" s="79"/>
      <c r="C50" s="79"/>
      <c r="D50" s="39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55">
      <selection activeCell="A67" sqref="A67:IV67"/>
    </sheetView>
  </sheetViews>
  <sheetFormatPr defaultColWidth="9.00390625" defaultRowHeight="15.75"/>
  <cols>
    <col min="1" max="1" width="38.75390625" style="0" customWidth="1"/>
    <col min="2" max="2" width="10.625" style="0" customWidth="1"/>
    <col min="3" max="3" width="10.75390625" style="0" customWidth="1"/>
    <col min="4" max="4" width="11.625" style="393" customWidth="1"/>
  </cols>
  <sheetData>
    <row r="1" spans="1:5" ht="14.25">
      <c r="A1" s="402" t="s">
        <v>1000</v>
      </c>
      <c r="B1" s="8"/>
      <c r="C1" s="8"/>
      <c r="D1" s="389"/>
      <c r="E1" s="8"/>
    </row>
    <row r="2" spans="1:5" ht="24">
      <c r="A2" s="510" t="s">
        <v>945</v>
      </c>
      <c r="B2" s="510"/>
      <c r="C2" s="510"/>
      <c r="D2" s="510"/>
      <c r="E2" s="66"/>
    </row>
    <row r="3" spans="1:5" ht="14.25">
      <c r="A3" s="65"/>
      <c r="B3" s="65"/>
      <c r="C3" s="65"/>
      <c r="D3" s="70" t="s">
        <v>1</v>
      </c>
      <c r="E3" s="66"/>
    </row>
    <row r="4" spans="1:5" ht="14.25" customHeight="1">
      <c r="A4" s="511" t="s">
        <v>127</v>
      </c>
      <c r="B4" s="511" t="s">
        <v>126</v>
      </c>
      <c r="C4" s="513" t="s">
        <v>123</v>
      </c>
      <c r="D4" s="515" t="s">
        <v>124</v>
      </c>
      <c r="E4" s="66"/>
    </row>
    <row r="5" spans="1:5" ht="24" customHeight="1">
      <c r="A5" s="512"/>
      <c r="B5" s="512"/>
      <c r="C5" s="514"/>
      <c r="D5" s="516"/>
      <c r="E5" s="66"/>
    </row>
    <row r="6" spans="1:5" ht="16.5" customHeight="1">
      <c r="A6" s="71" t="s">
        <v>68</v>
      </c>
      <c r="B6" s="387"/>
      <c r="C6" s="387"/>
      <c r="D6" s="390"/>
      <c r="E6" s="66"/>
    </row>
    <row r="7" spans="1:5" ht="16.5" customHeight="1">
      <c r="A7" s="73" t="s">
        <v>89</v>
      </c>
      <c r="B7" s="387"/>
      <c r="C7" s="387"/>
      <c r="D7" s="390"/>
      <c r="E7" s="66"/>
    </row>
    <row r="8" spans="1:5" ht="16.5" customHeight="1">
      <c r="A8" s="73" t="s">
        <v>90</v>
      </c>
      <c r="B8" s="387"/>
      <c r="C8" s="387"/>
      <c r="D8" s="390"/>
      <c r="E8" s="66"/>
    </row>
    <row r="9" spans="1:5" ht="16.5" customHeight="1">
      <c r="A9" s="73" t="s">
        <v>91</v>
      </c>
      <c r="B9" s="387"/>
      <c r="C9" s="387"/>
      <c r="D9" s="390"/>
      <c r="E9" s="66"/>
    </row>
    <row r="10" spans="1:5" ht="16.5" customHeight="1">
      <c r="A10" s="73" t="s">
        <v>92</v>
      </c>
      <c r="B10" s="387"/>
      <c r="C10" s="387"/>
      <c r="D10" s="390"/>
      <c r="E10" s="66"/>
    </row>
    <row r="11" spans="1:5" ht="16.5" customHeight="1">
      <c r="A11" s="74" t="s">
        <v>93</v>
      </c>
      <c r="B11" s="387"/>
      <c r="C11" s="387"/>
      <c r="D11" s="390"/>
      <c r="E11" s="66"/>
    </row>
    <row r="12" spans="1:5" ht="16.5" customHeight="1">
      <c r="A12" s="71" t="s">
        <v>69</v>
      </c>
      <c r="B12" s="388">
        <f>SUM(B13:B17)</f>
        <v>37813</v>
      </c>
      <c r="C12" s="388">
        <f>SUM(C13:C17)</f>
        <v>38616</v>
      </c>
      <c r="D12" s="391">
        <f>C12/B12*100</f>
        <v>102.1</v>
      </c>
      <c r="E12" s="66"/>
    </row>
    <row r="13" spans="1:5" ht="16.5" customHeight="1">
      <c r="A13" s="73" t="s">
        <v>89</v>
      </c>
      <c r="B13" s="388">
        <v>7600</v>
      </c>
      <c r="C13" s="388">
        <v>7753</v>
      </c>
      <c r="D13" s="391">
        <f aca="true" t="shared" si="0" ref="D13:D46">C13/B13*100</f>
        <v>102</v>
      </c>
      <c r="E13" s="66"/>
    </row>
    <row r="14" spans="1:5" ht="16.5" customHeight="1">
      <c r="A14" s="73" t="s">
        <v>90</v>
      </c>
      <c r="B14" s="388">
        <v>29092</v>
      </c>
      <c r="C14" s="388">
        <v>28694</v>
      </c>
      <c r="D14" s="391">
        <f t="shared" si="0"/>
        <v>98.6</v>
      </c>
      <c r="E14" s="66"/>
    </row>
    <row r="15" spans="1:5" ht="16.5" customHeight="1">
      <c r="A15" s="73" t="s">
        <v>91</v>
      </c>
      <c r="B15" s="388">
        <v>1100</v>
      </c>
      <c r="C15" s="388">
        <v>2005</v>
      </c>
      <c r="D15" s="391">
        <f t="shared" si="0"/>
        <v>182.3</v>
      </c>
      <c r="E15" s="66"/>
    </row>
    <row r="16" spans="1:5" ht="16.5" customHeight="1">
      <c r="A16" s="73" t="s">
        <v>92</v>
      </c>
      <c r="B16" s="388">
        <v>21</v>
      </c>
      <c r="C16" s="388">
        <v>164</v>
      </c>
      <c r="D16" s="391">
        <f t="shared" si="0"/>
        <v>781</v>
      </c>
      <c r="E16" s="66"/>
    </row>
    <row r="17" spans="1:5" ht="16.5" customHeight="1">
      <c r="A17" s="74" t="s">
        <v>93</v>
      </c>
      <c r="B17" s="388"/>
      <c r="C17" s="388"/>
      <c r="D17" s="391"/>
      <c r="E17" s="66"/>
    </row>
    <row r="18" spans="1:5" ht="14.25">
      <c r="A18" s="71" t="s">
        <v>70</v>
      </c>
      <c r="B18" s="388">
        <f>SUM(B19:B23)</f>
        <v>44074</v>
      </c>
      <c r="C18" s="388">
        <f>SUM(C19:C23)</f>
        <v>110167</v>
      </c>
      <c r="D18" s="391">
        <f t="shared" si="0"/>
        <v>250</v>
      </c>
      <c r="E18" s="66"/>
    </row>
    <row r="19" spans="1:5" ht="16.5" customHeight="1">
      <c r="A19" s="67" t="s">
        <v>89</v>
      </c>
      <c r="B19" s="388">
        <v>43273</v>
      </c>
      <c r="C19" s="388">
        <v>103426</v>
      </c>
      <c r="D19" s="391">
        <f t="shared" si="0"/>
        <v>239</v>
      </c>
      <c r="E19" s="66"/>
    </row>
    <row r="20" spans="1:5" ht="16.5" customHeight="1">
      <c r="A20" s="67" t="s">
        <v>90</v>
      </c>
      <c r="B20" s="388"/>
      <c r="C20" s="388">
        <v>6300</v>
      </c>
      <c r="D20" s="391"/>
      <c r="E20" s="66"/>
    </row>
    <row r="21" spans="1:5" ht="16.5" customHeight="1">
      <c r="A21" s="67" t="s">
        <v>91</v>
      </c>
      <c r="B21" s="388">
        <v>441</v>
      </c>
      <c r="C21" s="388">
        <v>441</v>
      </c>
      <c r="D21" s="391">
        <f t="shared" si="0"/>
        <v>100</v>
      </c>
      <c r="E21" s="66"/>
    </row>
    <row r="22" spans="1:5" ht="16.5" customHeight="1">
      <c r="A22" s="67" t="s">
        <v>92</v>
      </c>
      <c r="B22" s="388">
        <v>360</v>
      </c>
      <c r="C22" s="388"/>
      <c r="D22" s="391">
        <f t="shared" si="0"/>
        <v>0</v>
      </c>
      <c r="E22" s="66"/>
    </row>
    <row r="23" spans="1:5" ht="16.5" customHeight="1">
      <c r="A23" s="76" t="s">
        <v>93</v>
      </c>
      <c r="B23" s="388"/>
      <c r="C23" s="388"/>
      <c r="D23" s="391"/>
      <c r="E23" s="66"/>
    </row>
    <row r="24" spans="1:5" ht="16.5" customHeight="1">
      <c r="A24" s="71" t="s">
        <v>71</v>
      </c>
      <c r="B24" s="388"/>
      <c r="C24" s="388"/>
      <c r="D24" s="391"/>
      <c r="E24" s="66"/>
    </row>
    <row r="25" spans="1:5" ht="16.5" customHeight="1">
      <c r="A25" s="67" t="s">
        <v>89</v>
      </c>
      <c r="B25" s="388"/>
      <c r="C25" s="388"/>
      <c r="D25" s="391"/>
      <c r="E25" s="66"/>
    </row>
    <row r="26" spans="1:5" ht="16.5" customHeight="1">
      <c r="A26" s="67" t="s">
        <v>90</v>
      </c>
      <c r="B26" s="388"/>
      <c r="C26" s="388"/>
      <c r="D26" s="391"/>
      <c r="E26" s="66"/>
    </row>
    <row r="27" spans="1:5" ht="16.5" customHeight="1">
      <c r="A27" s="67" t="s">
        <v>91</v>
      </c>
      <c r="B27" s="388"/>
      <c r="C27" s="388"/>
      <c r="D27" s="391"/>
      <c r="E27" s="66"/>
    </row>
    <row r="28" spans="1:5" ht="16.5" customHeight="1">
      <c r="A28" s="67" t="s">
        <v>92</v>
      </c>
      <c r="B28" s="388"/>
      <c r="C28" s="388"/>
      <c r="D28" s="391"/>
      <c r="E28" s="66"/>
    </row>
    <row r="29" spans="1:5" ht="16.5" customHeight="1">
      <c r="A29" s="67" t="s">
        <v>93</v>
      </c>
      <c r="B29" s="388"/>
      <c r="C29" s="388"/>
      <c r="D29" s="391"/>
      <c r="E29" s="8"/>
    </row>
    <row r="30" spans="1:5" ht="16.5" customHeight="1">
      <c r="A30" s="71" t="s">
        <v>72</v>
      </c>
      <c r="B30" s="388">
        <f>SUM(B31+B37+B43)</f>
        <v>84950</v>
      </c>
      <c r="C30" s="388">
        <f>SUM(C31+C37+C43)</f>
        <v>83192</v>
      </c>
      <c r="D30" s="391">
        <f t="shared" si="0"/>
        <v>97.9</v>
      </c>
      <c r="E30" s="8"/>
    </row>
    <row r="31" spans="1:5" ht="16.5" customHeight="1">
      <c r="A31" s="68" t="s">
        <v>94</v>
      </c>
      <c r="B31" s="388"/>
      <c r="C31" s="388"/>
      <c r="D31" s="391"/>
      <c r="E31" s="8"/>
    </row>
    <row r="32" spans="1:5" ht="16.5" customHeight="1">
      <c r="A32" s="73" t="s">
        <v>89</v>
      </c>
      <c r="B32" s="388"/>
      <c r="C32" s="388"/>
      <c r="D32" s="391"/>
      <c r="E32" s="8"/>
    </row>
    <row r="33" spans="1:5" ht="16.5" customHeight="1">
      <c r="A33" s="73" t="s">
        <v>90</v>
      </c>
      <c r="B33" s="388"/>
      <c r="C33" s="388"/>
      <c r="D33" s="391"/>
      <c r="E33" s="8"/>
    </row>
    <row r="34" spans="1:5" ht="16.5" customHeight="1">
      <c r="A34" s="73" t="s">
        <v>91</v>
      </c>
      <c r="B34" s="388"/>
      <c r="C34" s="388"/>
      <c r="D34" s="391"/>
      <c r="E34" s="8"/>
    </row>
    <row r="35" spans="1:5" ht="16.5" customHeight="1">
      <c r="A35" s="73" t="s">
        <v>92</v>
      </c>
      <c r="B35" s="388"/>
      <c r="C35" s="388"/>
      <c r="D35" s="391"/>
      <c r="E35" s="8"/>
    </row>
    <row r="36" spans="1:5" ht="16.5" customHeight="1">
      <c r="A36" s="73" t="s">
        <v>93</v>
      </c>
      <c r="B36" s="388"/>
      <c r="C36" s="388"/>
      <c r="D36" s="391"/>
      <c r="E36" s="8"/>
    </row>
    <row r="37" spans="1:5" ht="16.5" customHeight="1">
      <c r="A37" s="69" t="s">
        <v>73</v>
      </c>
      <c r="B37" s="388">
        <f>SUM(B38:B42)</f>
        <v>79900</v>
      </c>
      <c r="C37" s="388">
        <f>SUM(C38:C42)</f>
        <v>78120</v>
      </c>
      <c r="D37" s="391">
        <f t="shared" si="0"/>
        <v>97.8</v>
      </c>
      <c r="E37" s="8"/>
    </row>
    <row r="38" spans="1:5" ht="16.5" customHeight="1">
      <c r="A38" s="73" t="s">
        <v>89</v>
      </c>
      <c r="B38" s="388">
        <v>19500</v>
      </c>
      <c r="C38" s="388">
        <v>19388</v>
      </c>
      <c r="D38" s="391">
        <f t="shared" si="0"/>
        <v>99.4</v>
      </c>
      <c r="E38" s="8"/>
    </row>
    <row r="39" spans="1:5" ht="16.5" customHeight="1">
      <c r="A39" s="73" t="s">
        <v>90</v>
      </c>
      <c r="B39" s="388">
        <v>59800</v>
      </c>
      <c r="C39" s="388">
        <v>58165</v>
      </c>
      <c r="D39" s="391">
        <f t="shared" si="0"/>
        <v>97.3</v>
      </c>
      <c r="E39" s="8"/>
    </row>
    <row r="40" spans="1:5" ht="16.5" customHeight="1">
      <c r="A40" s="73" t="s">
        <v>91</v>
      </c>
      <c r="B40" s="388">
        <v>600</v>
      </c>
      <c r="C40" s="388">
        <v>567</v>
      </c>
      <c r="D40" s="391">
        <f t="shared" si="0"/>
        <v>94.5</v>
      </c>
      <c r="E40" s="8"/>
    </row>
    <row r="41" spans="1:5" ht="16.5" customHeight="1">
      <c r="A41" s="73" t="s">
        <v>92</v>
      </c>
      <c r="B41" s="388"/>
      <c r="C41" s="388"/>
      <c r="D41" s="391"/>
      <c r="E41" s="8"/>
    </row>
    <row r="42" spans="1:5" ht="16.5" customHeight="1">
      <c r="A42" s="73" t="s">
        <v>93</v>
      </c>
      <c r="B42" s="388"/>
      <c r="C42" s="388"/>
      <c r="D42" s="391"/>
      <c r="E42" s="8"/>
    </row>
    <row r="43" spans="1:5" ht="16.5" customHeight="1">
      <c r="A43" s="68" t="s">
        <v>95</v>
      </c>
      <c r="B43" s="388">
        <f>SUM(B44:B48)</f>
        <v>5050</v>
      </c>
      <c r="C43" s="388">
        <f>SUM(C44:C48)</f>
        <v>5072</v>
      </c>
      <c r="D43" s="391">
        <f t="shared" si="0"/>
        <v>100.4</v>
      </c>
      <c r="E43" s="8"/>
    </row>
    <row r="44" spans="1:5" ht="16.5" customHeight="1">
      <c r="A44" s="68" t="s">
        <v>159</v>
      </c>
      <c r="B44" s="388">
        <v>1208</v>
      </c>
      <c r="C44" s="388">
        <v>1237</v>
      </c>
      <c r="D44" s="391">
        <f t="shared" si="0"/>
        <v>102.4</v>
      </c>
      <c r="E44" s="8"/>
    </row>
    <row r="45" spans="1:5" ht="16.5" customHeight="1">
      <c r="A45" s="68" t="s">
        <v>160</v>
      </c>
      <c r="B45" s="388">
        <v>3806</v>
      </c>
      <c r="C45" s="388">
        <v>3811</v>
      </c>
      <c r="D45" s="391">
        <f t="shared" si="0"/>
        <v>100.1</v>
      </c>
      <c r="E45" s="8"/>
    </row>
    <row r="46" spans="1:5" ht="16.5" customHeight="1">
      <c r="A46" s="68" t="s">
        <v>161</v>
      </c>
      <c r="B46" s="388">
        <v>36</v>
      </c>
      <c r="C46" s="388">
        <v>24</v>
      </c>
      <c r="D46" s="391">
        <f t="shared" si="0"/>
        <v>66.7</v>
      </c>
      <c r="E46" s="8"/>
    </row>
    <row r="47" spans="1:5" ht="16.5" customHeight="1">
      <c r="A47" s="77" t="s">
        <v>162</v>
      </c>
      <c r="B47" s="75"/>
      <c r="C47" s="75"/>
      <c r="D47" s="391"/>
      <c r="E47" s="8"/>
    </row>
    <row r="48" spans="1:5" ht="16.5" customHeight="1">
      <c r="A48" s="77" t="s">
        <v>163</v>
      </c>
      <c r="B48" s="75"/>
      <c r="C48" s="75"/>
      <c r="D48" s="391"/>
      <c r="E48" s="8"/>
    </row>
    <row r="49" spans="1:5" ht="16.5" customHeight="1">
      <c r="A49" s="71" t="s">
        <v>74</v>
      </c>
      <c r="B49" s="75"/>
      <c r="C49" s="75"/>
      <c r="D49" s="391"/>
      <c r="E49" s="8"/>
    </row>
    <row r="50" spans="1:5" ht="16.5" customHeight="1">
      <c r="A50" s="73" t="s">
        <v>89</v>
      </c>
      <c r="B50" s="75"/>
      <c r="C50" s="75"/>
      <c r="D50" s="391"/>
      <c r="E50" s="8"/>
    </row>
    <row r="51" spans="1:5" ht="16.5" customHeight="1">
      <c r="A51" s="73" t="s">
        <v>90</v>
      </c>
      <c r="B51" s="75"/>
      <c r="C51" s="75"/>
      <c r="D51" s="391"/>
      <c r="E51" s="8"/>
    </row>
    <row r="52" spans="1:5" ht="16.5" customHeight="1">
      <c r="A52" s="73" t="s">
        <v>91</v>
      </c>
      <c r="B52" s="75"/>
      <c r="C52" s="75"/>
      <c r="D52" s="391"/>
      <c r="E52" s="8"/>
    </row>
    <row r="53" spans="1:5" ht="16.5" customHeight="1">
      <c r="A53" s="73" t="s">
        <v>92</v>
      </c>
      <c r="B53" s="75"/>
      <c r="C53" s="75"/>
      <c r="D53" s="391"/>
      <c r="E53" s="8"/>
    </row>
    <row r="54" spans="1:5" ht="16.5" customHeight="1">
      <c r="A54" s="73" t="s">
        <v>93</v>
      </c>
      <c r="B54" s="75"/>
      <c r="C54" s="75"/>
      <c r="D54" s="391"/>
      <c r="E54" s="8"/>
    </row>
    <row r="55" spans="1:5" ht="16.5" customHeight="1">
      <c r="A55" s="71" t="s">
        <v>75</v>
      </c>
      <c r="B55" s="75"/>
      <c r="C55" s="75"/>
      <c r="D55" s="391"/>
      <c r="E55" s="8"/>
    </row>
    <row r="56" spans="1:5" ht="16.5" customHeight="1">
      <c r="A56" s="73" t="s">
        <v>89</v>
      </c>
      <c r="B56" s="75"/>
      <c r="C56" s="75"/>
      <c r="D56" s="391"/>
      <c r="E56" s="8"/>
    </row>
    <row r="57" spans="1:5" ht="16.5" customHeight="1">
      <c r="A57" s="73" t="s">
        <v>90</v>
      </c>
      <c r="B57" s="75"/>
      <c r="C57" s="75"/>
      <c r="D57" s="391"/>
      <c r="E57" s="8"/>
    </row>
    <row r="58" spans="1:5" ht="16.5" customHeight="1">
      <c r="A58" s="73" t="s">
        <v>91</v>
      </c>
      <c r="B58" s="75"/>
      <c r="C58" s="75"/>
      <c r="D58" s="391"/>
      <c r="E58" s="8"/>
    </row>
    <row r="59" spans="1:5" ht="16.5" customHeight="1">
      <c r="A59" s="73" t="s">
        <v>92</v>
      </c>
      <c r="B59" s="75"/>
      <c r="C59" s="75"/>
      <c r="D59" s="391"/>
      <c r="E59" s="8"/>
    </row>
    <row r="60" spans="1:5" ht="16.5" customHeight="1">
      <c r="A60" s="73" t="s">
        <v>93</v>
      </c>
      <c r="B60" s="75"/>
      <c r="C60" s="75"/>
      <c r="D60" s="391"/>
      <c r="E60" s="8"/>
    </row>
    <row r="61" spans="1:5" ht="16.5" customHeight="1">
      <c r="A61" s="71" t="s">
        <v>76</v>
      </c>
      <c r="B61" s="75"/>
      <c r="C61" s="75"/>
      <c r="D61" s="391"/>
      <c r="E61" s="8"/>
    </row>
    <row r="62" spans="1:5" ht="16.5" customHeight="1">
      <c r="A62" s="73" t="s">
        <v>89</v>
      </c>
      <c r="B62" s="75"/>
      <c r="C62" s="75"/>
      <c r="D62" s="391"/>
      <c r="E62" s="8"/>
    </row>
    <row r="63" spans="1:5" ht="16.5" customHeight="1">
      <c r="A63" s="73" t="s">
        <v>90</v>
      </c>
      <c r="B63" s="75"/>
      <c r="C63" s="75"/>
      <c r="D63" s="391"/>
      <c r="E63" s="8"/>
    </row>
    <row r="64" spans="1:5" ht="16.5" customHeight="1">
      <c r="A64" s="73" t="s">
        <v>91</v>
      </c>
      <c r="B64" s="75"/>
      <c r="C64" s="75"/>
      <c r="D64" s="391"/>
      <c r="E64" s="8"/>
    </row>
    <row r="65" spans="1:5" ht="16.5" customHeight="1">
      <c r="A65" s="73" t="s">
        <v>92</v>
      </c>
      <c r="B65" s="75"/>
      <c r="C65" s="75"/>
      <c r="D65" s="391"/>
      <c r="E65" s="8"/>
    </row>
    <row r="66" spans="1:5" ht="16.5" customHeight="1" thickBot="1">
      <c r="A66" s="73" t="s">
        <v>93</v>
      </c>
      <c r="B66" s="72"/>
      <c r="C66" s="72"/>
      <c r="D66" s="392"/>
      <c r="E66" s="8"/>
    </row>
    <row r="67" spans="1:12" ht="30" customHeight="1">
      <c r="A67" s="444" t="s">
        <v>1006</v>
      </c>
      <c r="B67" s="444"/>
      <c r="C67" s="444"/>
      <c r="D67" s="444"/>
      <c r="H67" s="401"/>
      <c r="I67" s="401"/>
      <c r="J67" s="401"/>
      <c r="K67" s="401"/>
      <c r="L67" s="24"/>
    </row>
  </sheetData>
  <sheetProtection/>
  <mergeCells count="6">
    <mergeCell ref="A2:D2"/>
    <mergeCell ref="A4:A5"/>
    <mergeCell ref="B4:B5"/>
    <mergeCell ref="C4:C5"/>
    <mergeCell ref="D4:D5"/>
    <mergeCell ref="A67:D67"/>
  </mergeCells>
  <printOptions/>
  <pageMargins left="0.71" right="0.71" top="0.75" bottom="0.75" header="0.31" footer="0.3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IV1"/>
    </sheetView>
  </sheetViews>
  <sheetFormatPr defaultColWidth="9.00390625" defaultRowHeight="15.75"/>
  <cols>
    <col min="1" max="1" width="49.00390625" style="0" customWidth="1"/>
    <col min="2" max="3" width="11.75390625" style="0" customWidth="1"/>
    <col min="4" max="4" width="12.125" style="393" customWidth="1"/>
  </cols>
  <sheetData>
    <row r="1" spans="1:4" ht="14.25">
      <c r="A1" s="402" t="s">
        <v>1001</v>
      </c>
      <c r="B1" s="8"/>
      <c r="C1" s="8"/>
      <c r="D1" s="389"/>
    </row>
    <row r="2" spans="1:4" s="386" customFormat="1" ht="24">
      <c r="A2" s="510" t="s">
        <v>944</v>
      </c>
      <c r="B2" s="510"/>
      <c r="C2" s="510"/>
      <c r="D2" s="510"/>
    </row>
    <row r="3" spans="1:4" ht="14.25">
      <c r="A3" s="78"/>
      <c r="B3" s="78"/>
      <c r="C3" s="78"/>
      <c r="D3" s="396" t="s">
        <v>1</v>
      </c>
    </row>
    <row r="4" spans="1:4" ht="14.25" customHeight="1">
      <c r="A4" s="511" t="s">
        <v>88</v>
      </c>
      <c r="B4" s="511" t="s">
        <v>126</v>
      </c>
      <c r="C4" s="513" t="s">
        <v>123</v>
      </c>
      <c r="D4" s="515" t="s">
        <v>124</v>
      </c>
    </row>
    <row r="5" spans="1:4" ht="31.5" customHeight="1">
      <c r="A5" s="512"/>
      <c r="B5" s="512"/>
      <c r="C5" s="514"/>
      <c r="D5" s="516"/>
    </row>
    <row r="6" spans="1:4" ht="18" customHeight="1">
      <c r="A6" s="71" t="s">
        <v>77</v>
      </c>
      <c r="B6" s="394"/>
      <c r="C6" s="394"/>
      <c r="D6" s="397"/>
    </row>
    <row r="7" spans="1:4" ht="18" customHeight="1">
      <c r="A7" s="73" t="s">
        <v>96</v>
      </c>
      <c r="B7" s="394"/>
      <c r="C7" s="394"/>
      <c r="D7" s="397"/>
    </row>
    <row r="8" spans="1:4" ht="18" customHeight="1">
      <c r="A8" s="73" t="s">
        <v>97</v>
      </c>
      <c r="B8" s="394"/>
      <c r="C8" s="394"/>
      <c r="D8" s="397"/>
    </row>
    <row r="9" spans="1:4" ht="18" customHeight="1">
      <c r="A9" s="73" t="s">
        <v>98</v>
      </c>
      <c r="B9" s="394"/>
      <c r="C9" s="394"/>
      <c r="D9" s="397"/>
    </row>
    <row r="10" spans="1:4" ht="18" customHeight="1">
      <c r="A10" s="73" t="s">
        <v>99</v>
      </c>
      <c r="B10" s="394"/>
      <c r="C10" s="394"/>
      <c r="D10" s="397"/>
    </row>
    <row r="11" spans="1:4" ht="18" customHeight="1">
      <c r="A11" s="71" t="s">
        <v>78</v>
      </c>
      <c r="B11" s="395">
        <f>SUM(B12:B15)</f>
        <v>28047</v>
      </c>
      <c r="C11" s="395">
        <f>SUM(C12:C15)</f>
        <v>27904</v>
      </c>
      <c r="D11" s="398">
        <f>C11/B11*100</f>
        <v>99.5</v>
      </c>
    </row>
    <row r="12" spans="1:4" ht="18" customHeight="1">
      <c r="A12" s="80" t="s">
        <v>100</v>
      </c>
      <c r="B12" s="395">
        <v>25740</v>
      </c>
      <c r="C12" s="395">
        <v>25670</v>
      </c>
      <c r="D12" s="398">
        <f aca="true" t="shared" si="0" ref="D12:D34">C12/B12*100</f>
        <v>99.7</v>
      </c>
    </row>
    <row r="13" spans="1:4" ht="18" customHeight="1">
      <c r="A13" s="80" t="s">
        <v>101</v>
      </c>
      <c r="B13" s="395">
        <v>1110</v>
      </c>
      <c r="C13" s="395">
        <v>910</v>
      </c>
      <c r="D13" s="398">
        <f t="shared" si="0"/>
        <v>82</v>
      </c>
    </row>
    <row r="14" spans="1:4" ht="18" customHeight="1">
      <c r="A14" s="80" t="s">
        <v>102</v>
      </c>
      <c r="B14" s="395">
        <v>1188</v>
      </c>
      <c r="C14" s="395">
        <v>1308</v>
      </c>
      <c r="D14" s="398">
        <f t="shared" si="0"/>
        <v>110.1</v>
      </c>
    </row>
    <row r="15" spans="1:4" ht="18" customHeight="1">
      <c r="A15" s="80" t="s">
        <v>103</v>
      </c>
      <c r="B15" s="395">
        <v>9</v>
      </c>
      <c r="C15" s="395">
        <v>16</v>
      </c>
      <c r="D15" s="398">
        <f t="shared" si="0"/>
        <v>177.8</v>
      </c>
    </row>
    <row r="16" spans="1:4" ht="18" customHeight="1">
      <c r="A16" s="71" t="s">
        <v>79</v>
      </c>
      <c r="B16" s="395">
        <f>SUM(B17:B18)</f>
        <v>42841</v>
      </c>
      <c r="C16" s="395">
        <f>SUM(C17:C18)</f>
        <v>109278</v>
      </c>
      <c r="D16" s="398">
        <f t="shared" si="0"/>
        <v>255.1</v>
      </c>
    </row>
    <row r="17" spans="1:4" ht="18" customHeight="1">
      <c r="A17" s="81" t="s">
        <v>104</v>
      </c>
      <c r="B17" s="395">
        <v>42491</v>
      </c>
      <c r="C17" s="395">
        <v>109182</v>
      </c>
      <c r="D17" s="398">
        <f t="shared" si="0"/>
        <v>257</v>
      </c>
    </row>
    <row r="18" spans="1:4" ht="18" customHeight="1">
      <c r="A18" s="81" t="s">
        <v>105</v>
      </c>
      <c r="B18" s="395">
        <v>350</v>
      </c>
      <c r="C18" s="395">
        <v>96</v>
      </c>
      <c r="D18" s="398">
        <f t="shared" si="0"/>
        <v>27.4</v>
      </c>
    </row>
    <row r="19" spans="1:4" ht="18" customHeight="1">
      <c r="A19" s="71" t="s">
        <v>80</v>
      </c>
      <c r="B19" s="395"/>
      <c r="C19" s="395"/>
      <c r="D19" s="398"/>
    </row>
    <row r="20" spans="1:4" ht="18" customHeight="1">
      <c r="A20" s="82" t="s">
        <v>106</v>
      </c>
      <c r="B20" s="395"/>
      <c r="C20" s="395"/>
      <c r="D20" s="398"/>
    </row>
    <row r="21" spans="1:4" ht="18" customHeight="1">
      <c r="A21" s="82" t="s">
        <v>107</v>
      </c>
      <c r="B21" s="395"/>
      <c r="C21" s="395"/>
      <c r="D21" s="398"/>
    </row>
    <row r="22" spans="1:4" ht="18" customHeight="1">
      <c r="A22" s="82" t="s">
        <v>108</v>
      </c>
      <c r="B22" s="395"/>
      <c r="C22" s="395"/>
      <c r="D22" s="398"/>
    </row>
    <row r="23" spans="1:4" ht="18" customHeight="1">
      <c r="A23" s="71" t="s">
        <v>81</v>
      </c>
      <c r="B23" s="395">
        <f>SUM(B24+B28+B32)</f>
        <v>81722</v>
      </c>
      <c r="C23" s="395">
        <f>SUM(C24+C28+C32)</f>
        <v>63337</v>
      </c>
      <c r="D23" s="398">
        <f t="shared" si="0"/>
        <v>77.5</v>
      </c>
    </row>
    <row r="24" spans="1:4" ht="18" customHeight="1">
      <c r="A24" s="68" t="s">
        <v>82</v>
      </c>
      <c r="B24" s="395"/>
      <c r="C24" s="395"/>
      <c r="D24" s="398"/>
    </row>
    <row r="25" spans="1:4" ht="18" customHeight="1">
      <c r="A25" s="83" t="s">
        <v>164</v>
      </c>
      <c r="B25" s="395"/>
      <c r="C25" s="395"/>
      <c r="D25" s="398"/>
    </row>
    <row r="26" spans="1:4" ht="18" customHeight="1">
      <c r="A26" s="83" t="s">
        <v>165</v>
      </c>
      <c r="B26" s="395"/>
      <c r="C26" s="395"/>
      <c r="D26" s="398"/>
    </row>
    <row r="27" spans="1:4" ht="18" customHeight="1">
      <c r="A27" s="83" t="s">
        <v>166</v>
      </c>
      <c r="B27" s="395"/>
      <c r="C27" s="395"/>
      <c r="D27" s="398"/>
    </row>
    <row r="28" spans="1:4" ht="18" customHeight="1">
      <c r="A28" s="69" t="s">
        <v>83</v>
      </c>
      <c r="B28" s="395">
        <f>SUM(B29:B31)</f>
        <v>77160</v>
      </c>
      <c r="C28" s="395">
        <f>SUM(C29:C31)</f>
        <v>58625</v>
      </c>
      <c r="D28" s="398">
        <f t="shared" si="0"/>
        <v>76</v>
      </c>
    </row>
    <row r="29" spans="1:4" ht="18" customHeight="1">
      <c r="A29" s="84" t="s">
        <v>167</v>
      </c>
      <c r="B29" s="395">
        <v>73000</v>
      </c>
      <c r="C29" s="395">
        <v>54749</v>
      </c>
      <c r="D29" s="398">
        <f t="shared" si="0"/>
        <v>75</v>
      </c>
    </row>
    <row r="30" spans="1:4" ht="18" customHeight="1">
      <c r="A30" s="84" t="s">
        <v>165</v>
      </c>
      <c r="B30" s="395">
        <v>4160</v>
      </c>
      <c r="C30" s="395">
        <v>3876</v>
      </c>
      <c r="D30" s="398">
        <f t="shared" si="0"/>
        <v>93.2</v>
      </c>
    </row>
    <row r="31" spans="1:4" ht="18" customHeight="1">
      <c r="A31" s="84" t="s">
        <v>168</v>
      </c>
      <c r="B31" s="395"/>
      <c r="C31" s="395"/>
      <c r="D31" s="398"/>
    </row>
    <row r="32" spans="1:4" ht="18" customHeight="1">
      <c r="A32" s="68" t="s">
        <v>84</v>
      </c>
      <c r="B32" s="395">
        <f>SUM(B33:B35)</f>
        <v>4562</v>
      </c>
      <c r="C32" s="395">
        <f>SUM(C33:C35)</f>
        <v>4712</v>
      </c>
      <c r="D32" s="398">
        <f t="shared" si="0"/>
        <v>103.3</v>
      </c>
    </row>
    <row r="33" spans="1:4" ht="18" customHeight="1">
      <c r="A33" s="77" t="s">
        <v>169</v>
      </c>
      <c r="B33" s="395">
        <v>4312</v>
      </c>
      <c r="C33" s="395">
        <v>4495</v>
      </c>
      <c r="D33" s="398">
        <f t="shared" si="0"/>
        <v>104.2</v>
      </c>
    </row>
    <row r="34" spans="1:4" ht="18" customHeight="1">
      <c r="A34" s="77" t="s">
        <v>165</v>
      </c>
      <c r="B34" s="395">
        <v>250</v>
      </c>
      <c r="C34" s="395">
        <v>217</v>
      </c>
      <c r="D34" s="398">
        <f t="shared" si="0"/>
        <v>86.8</v>
      </c>
    </row>
    <row r="35" spans="1:4" ht="18" customHeight="1">
      <c r="A35" s="77" t="s">
        <v>170</v>
      </c>
      <c r="B35" s="79"/>
      <c r="C35" s="79"/>
      <c r="D35" s="398"/>
    </row>
    <row r="36" spans="1:4" ht="18" customHeight="1">
      <c r="A36" s="71" t="s">
        <v>85</v>
      </c>
      <c r="B36" s="79"/>
      <c r="C36" s="79"/>
      <c r="D36" s="398"/>
    </row>
    <row r="37" spans="1:4" ht="18" customHeight="1">
      <c r="A37" s="85" t="s">
        <v>171</v>
      </c>
      <c r="B37" s="79"/>
      <c r="C37" s="79"/>
      <c r="D37" s="398"/>
    </row>
    <row r="38" spans="1:4" ht="18" customHeight="1">
      <c r="A38" s="85" t="s">
        <v>109</v>
      </c>
      <c r="B38" s="79"/>
      <c r="C38" s="79"/>
      <c r="D38" s="398"/>
    </row>
    <row r="39" spans="1:4" ht="18" customHeight="1">
      <c r="A39" s="85" t="s">
        <v>110</v>
      </c>
      <c r="B39" s="79"/>
      <c r="C39" s="79"/>
      <c r="D39" s="398"/>
    </row>
    <row r="40" spans="1:4" ht="18" customHeight="1">
      <c r="A40" s="85" t="s">
        <v>111</v>
      </c>
      <c r="B40" s="79"/>
      <c r="C40" s="79"/>
      <c r="D40" s="398"/>
    </row>
    <row r="41" spans="1:4" ht="18" customHeight="1">
      <c r="A41" s="71" t="s">
        <v>86</v>
      </c>
      <c r="B41" s="79"/>
      <c r="C41" s="79"/>
      <c r="D41" s="398"/>
    </row>
    <row r="42" spans="1:4" ht="18" customHeight="1">
      <c r="A42" s="86" t="s">
        <v>112</v>
      </c>
      <c r="B42" s="79"/>
      <c r="C42" s="79"/>
      <c r="D42" s="398"/>
    </row>
    <row r="43" spans="1:4" ht="18" customHeight="1">
      <c r="A43" s="86" t="s">
        <v>113</v>
      </c>
      <c r="B43" s="79"/>
      <c r="C43" s="79"/>
      <c r="D43" s="398"/>
    </row>
    <row r="44" spans="1:4" ht="18" customHeight="1">
      <c r="A44" s="86" t="s">
        <v>98</v>
      </c>
      <c r="B44" s="79"/>
      <c r="C44" s="79"/>
      <c r="D44" s="398"/>
    </row>
    <row r="45" spans="1:4" ht="18" customHeight="1">
      <c r="A45" s="86" t="s">
        <v>114</v>
      </c>
      <c r="B45" s="79"/>
      <c r="C45" s="79"/>
      <c r="D45" s="398"/>
    </row>
    <row r="46" spans="1:4" ht="18" customHeight="1">
      <c r="A46" s="86" t="s">
        <v>115</v>
      </c>
      <c r="B46" s="79"/>
      <c r="C46" s="79"/>
      <c r="D46" s="398"/>
    </row>
    <row r="47" spans="1:4" ht="18" customHeight="1">
      <c r="A47" s="71" t="s">
        <v>87</v>
      </c>
      <c r="B47" s="79"/>
      <c r="C47" s="79"/>
      <c r="D47" s="398"/>
    </row>
    <row r="48" spans="1:4" ht="18" customHeight="1">
      <c r="A48" s="87" t="s">
        <v>116</v>
      </c>
      <c r="B48" s="79"/>
      <c r="C48" s="79"/>
      <c r="D48" s="398"/>
    </row>
    <row r="49" spans="1:4" ht="18" customHeight="1">
      <c r="A49" s="87" t="s">
        <v>117</v>
      </c>
      <c r="B49" s="79"/>
      <c r="C49" s="79"/>
      <c r="D49" s="398"/>
    </row>
    <row r="50" spans="1:4" ht="18" customHeight="1" thickBot="1">
      <c r="A50" s="87" t="s">
        <v>118</v>
      </c>
      <c r="B50" s="79"/>
      <c r="C50" s="79"/>
      <c r="D50" s="398"/>
    </row>
    <row r="51" spans="1:12" ht="30" customHeight="1">
      <c r="A51" s="444" t="s">
        <v>1005</v>
      </c>
      <c r="B51" s="444"/>
      <c r="C51" s="444"/>
      <c r="D51" s="444"/>
      <c r="H51" s="401"/>
      <c r="I51" s="401"/>
      <c r="J51" s="401"/>
      <c r="K51" s="401"/>
      <c r="L51" s="24"/>
    </row>
  </sheetData>
  <sheetProtection/>
  <mergeCells count="6">
    <mergeCell ref="A2:D2"/>
    <mergeCell ref="A4:A5"/>
    <mergeCell ref="B4:B5"/>
    <mergeCell ref="C4:C5"/>
    <mergeCell ref="D4:D5"/>
    <mergeCell ref="A51:D51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9" sqref="A9:C9"/>
    </sheetView>
  </sheetViews>
  <sheetFormatPr defaultColWidth="8.75390625" defaultRowHeight="15.75"/>
  <cols>
    <col min="1" max="1" width="11.375" style="412" customWidth="1"/>
    <col min="2" max="2" width="34.25390625" style="412" customWidth="1"/>
    <col min="3" max="3" width="34.125" style="412" customWidth="1"/>
    <col min="4" max="16384" width="8.75390625" style="412" customWidth="1"/>
  </cols>
  <sheetData>
    <row r="1" spans="1:4" ht="21" customHeight="1">
      <c r="A1" s="413" t="s">
        <v>1021</v>
      </c>
      <c r="B1" s="402"/>
      <c r="C1" s="402"/>
      <c r="D1" s="389"/>
    </row>
    <row r="2" spans="1:3" ht="29.25" customHeight="1">
      <c r="A2" s="524" t="s">
        <v>1022</v>
      </c>
      <c r="B2" s="524"/>
      <c r="C2" s="524"/>
    </row>
    <row r="3" ht="25.5" customHeight="1" thickBot="1">
      <c r="C3" s="414" t="s">
        <v>1009</v>
      </c>
    </row>
    <row r="4" spans="1:3" ht="27.75" customHeight="1">
      <c r="A4" s="525" t="s">
        <v>1010</v>
      </c>
      <c r="B4" s="526"/>
      <c r="C4" s="420" t="s">
        <v>1011</v>
      </c>
    </row>
    <row r="5" spans="1:3" ht="27.75" customHeight="1">
      <c r="A5" s="519" t="s">
        <v>1012</v>
      </c>
      <c r="B5" s="520"/>
      <c r="C5" s="415">
        <v>761385</v>
      </c>
    </row>
    <row r="6" spans="1:3" ht="27.75" customHeight="1">
      <c r="A6" s="519" t="s">
        <v>1013</v>
      </c>
      <c r="B6" s="520"/>
      <c r="C6" s="415">
        <v>77600</v>
      </c>
    </row>
    <row r="7" spans="1:3" ht="27.75" customHeight="1">
      <c r="A7" s="519" t="s">
        <v>1014</v>
      </c>
      <c r="B7" s="520"/>
      <c r="C7" s="415">
        <v>1318</v>
      </c>
    </row>
    <row r="8" spans="1:3" ht="27.75" customHeight="1">
      <c r="A8" s="519" t="s">
        <v>1015</v>
      </c>
      <c r="B8" s="520"/>
      <c r="C8" s="415">
        <v>837667</v>
      </c>
    </row>
    <row r="9" spans="1:3" ht="27.75" customHeight="1">
      <c r="A9" s="517" t="s">
        <v>1016</v>
      </c>
      <c r="B9" s="518"/>
      <c r="C9" s="421" t="s">
        <v>1011</v>
      </c>
    </row>
    <row r="10" spans="1:3" ht="27.75" customHeight="1">
      <c r="A10" s="519" t="s">
        <v>1017</v>
      </c>
      <c r="B10" s="520"/>
      <c r="C10" s="415">
        <v>755880</v>
      </c>
    </row>
    <row r="11" spans="1:3" ht="27.75" customHeight="1">
      <c r="A11" s="519" t="s">
        <v>1018</v>
      </c>
      <c r="B11" s="520"/>
      <c r="C11" s="415">
        <v>77600</v>
      </c>
    </row>
    <row r="12" spans="1:3" ht="27.75" customHeight="1" thickBot="1">
      <c r="A12" s="521" t="s">
        <v>1019</v>
      </c>
      <c r="B12" s="522"/>
      <c r="C12" s="416">
        <v>843480</v>
      </c>
    </row>
    <row r="13" spans="1:3" ht="25.5" customHeight="1">
      <c r="A13" s="523" t="s">
        <v>1020</v>
      </c>
      <c r="B13" s="523"/>
      <c r="C13" s="523"/>
    </row>
  </sheetData>
  <sheetProtection/>
  <mergeCells count="11">
    <mergeCell ref="A8:B8"/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3" sqref="A13:IV13"/>
    </sheetView>
  </sheetViews>
  <sheetFormatPr defaultColWidth="8.75390625" defaultRowHeight="15.75"/>
  <cols>
    <col min="1" max="1" width="11.375" style="412" customWidth="1"/>
    <col min="2" max="2" width="34.25390625" style="412" customWidth="1"/>
    <col min="3" max="3" width="34.125" style="412" customWidth="1"/>
    <col min="4" max="16384" width="8.75390625" style="412" customWidth="1"/>
  </cols>
  <sheetData>
    <row r="1" spans="1:4" ht="21" customHeight="1">
      <c r="A1" s="417" t="s">
        <v>1024</v>
      </c>
      <c r="B1" s="402"/>
      <c r="C1" s="402"/>
      <c r="D1" s="389"/>
    </row>
    <row r="2" spans="1:3" ht="29.25" customHeight="1">
      <c r="A2" s="524" t="s">
        <v>1023</v>
      </c>
      <c r="B2" s="524"/>
      <c r="C2" s="524"/>
    </row>
    <row r="3" ht="25.5" customHeight="1" thickBot="1">
      <c r="C3" s="414" t="s">
        <v>1009</v>
      </c>
    </row>
    <row r="4" spans="1:3" ht="27.75" customHeight="1">
      <c r="A4" s="525" t="s">
        <v>1010</v>
      </c>
      <c r="B4" s="526"/>
      <c r="C4" s="420" t="s">
        <v>1011</v>
      </c>
    </row>
    <row r="5" spans="1:3" ht="27.75" customHeight="1">
      <c r="A5" s="519" t="s">
        <v>1012</v>
      </c>
      <c r="B5" s="520"/>
      <c r="C5" s="415">
        <v>761385</v>
      </c>
    </row>
    <row r="6" spans="1:3" ht="27.75" customHeight="1">
      <c r="A6" s="519" t="s">
        <v>1013</v>
      </c>
      <c r="B6" s="520"/>
      <c r="C6" s="415">
        <v>77600</v>
      </c>
    </row>
    <row r="7" spans="1:3" ht="27.75" customHeight="1">
      <c r="A7" s="519" t="s">
        <v>1014</v>
      </c>
      <c r="B7" s="520"/>
      <c r="C7" s="415">
        <v>1318</v>
      </c>
    </row>
    <row r="8" spans="1:3" ht="27.75" customHeight="1">
      <c r="A8" s="519" t="s">
        <v>1015</v>
      </c>
      <c r="B8" s="520"/>
      <c r="C8" s="415">
        <v>837667</v>
      </c>
    </row>
    <row r="9" spans="1:3" ht="27.75" customHeight="1">
      <c r="A9" s="517" t="s">
        <v>1016</v>
      </c>
      <c r="B9" s="518"/>
      <c r="C9" s="421" t="s">
        <v>1011</v>
      </c>
    </row>
    <row r="10" spans="1:3" ht="27.75" customHeight="1">
      <c r="A10" s="519" t="s">
        <v>1017</v>
      </c>
      <c r="B10" s="520"/>
      <c r="C10" s="415">
        <v>755880</v>
      </c>
    </row>
    <row r="11" spans="1:3" ht="27.75" customHeight="1">
      <c r="A11" s="519" t="s">
        <v>1018</v>
      </c>
      <c r="B11" s="520"/>
      <c r="C11" s="415">
        <v>77600</v>
      </c>
    </row>
    <row r="12" spans="1:3" ht="27.75" customHeight="1" thickBot="1">
      <c r="A12" s="521" t="s">
        <v>1019</v>
      </c>
      <c r="B12" s="522"/>
      <c r="C12" s="416">
        <v>843480</v>
      </c>
    </row>
    <row r="13" spans="1:12" ht="30" customHeight="1">
      <c r="A13" s="444" t="s">
        <v>1047</v>
      </c>
      <c r="B13" s="444"/>
      <c r="C13" s="444"/>
      <c r="H13" s="401"/>
      <c r="I13" s="401"/>
      <c r="J13" s="401"/>
      <c r="K13" s="401"/>
      <c r="L13" s="24"/>
    </row>
  </sheetData>
  <sheetProtection/>
  <mergeCells count="11">
    <mergeCell ref="A8:B8"/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IV16384"/>
    </sheetView>
  </sheetViews>
  <sheetFormatPr defaultColWidth="8.75390625" defaultRowHeight="15.75"/>
  <cols>
    <col min="1" max="1" width="11.375" style="412" customWidth="1"/>
    <col min="2" max="2" width="34.25390625" style="412" customWidth="1"/>
    <col min="3" max="3" width="34.125" style="412" customWidth="1"/>
    <col min="4" max="16384" width="8.75390625" style="412" customWidth="1"/>
  </cols>
  <sheetData>
    <row r="1" spans="1:4" ht="21" customHeight="1">
      <c r="A1" s="417" t="s">
        <v>1044</v>
      </c>
      <c r="B1" s="402"/>
      <c r="C1" s="402"/>
      <c r="D1" s="389"/>
    </row>
    <row r="2" spans="1:3" ht="29.25" customHeight="1">
      <c r="A2" s="524" t="s">
        <v>1043</v>
      </c>
      <c r="B2" s="524"/>
      <c r="C2" s="524"/>
    </row>
    <row r="3" ht="25.5" customHeight="1" thickBot="1">
      <c r="C3" s="414" t="s">
        <v>1031</v>
      </c>
    </row>
    <row r="4" spans="1:3" ht="29.25" customHeight="1">
      <c r="A4" s="525" t="s">
        <v>1032</v>
      </c>
      <c r="B4" s="526"/>
      <c r="C4" s="420" t="s">
        <v>1033</v>
      </c>
    </row>
    <row r="5" spans="1:3" ht="29.25" customHeight="1">
      <c r="A5" s="519" t="s">
        <v>1034</v>
      </c>
      <c r="B5" s="520"/>
      <c r="C5" s="415">
        <v>436800</v>
      </c>
    </row>
    <row r="6" spans="1:3" ht="29.25" customHeight="1">
      <c r="A6" s="519" t="s">
        <v>1035</v>
      </c>
      <c r="B6" s="520"/>
      <c r="C6" s="415">
        <v>0</v>
      </c>
    </row>
    <row r="7" spans="1:3" ht="29.25" customHeight="1">
      <c r="A7" s="519" t="s">
        <v>1036</v>
      </c>
      <c r="B7" s="520"/>
      <c r="C7" s="415">
        <v>1944</v>
      </c>
    </row>
    <row r="8" spans="1:3" ht="29.25" customHeight="1">
      <c r="A8" s="519" t="s">
        <v>1037</v>
      </c>
      <c r="B8" s="520"/>
      <c r="C8" s="415">
        <v>434856</v>
      </c>
    </row>
    <row r="9" spans="1:3" ht="29.25" customHeight="1">
      <c r="A9" s="517" t="s">
        <v>1038</v>
      </c>
      <c r="B9" s="518"/>
      <c r="C9" s="421" t="s">
        <v>1033</v>
      </c>
    </row>
    <row r="10" spans="1:3" ht="29.25" customHeight="1">
      <c r="A10" s="519" t="s">
        <v>1039</v>
      </c>
      <c r="B10" s="520"/>
      <c r="C10" s="415">
        <v>452665</v>
      </c>
    </row>
    <row r="11" spans="1:3" ht="29.25" customHeight="1">
      <c r="A11" s="519" t="s">
        <v>1040</v>
      </c>
      <c r="B11" s="520"/>
      <c r="C11" s="415">
        <v>0</v>
      </c>
    </row>
    <row r="12" spans="1:3" ht="29.25" customHeight="1" thickBot="1">
      <c r="A12" s="521" t="s">
        <v>1041</v>
      </c>
      <c r="B12" s="522"/>
      <c r="C12" s="416">
        <v>452665</v>
      </c>
    </row>
    <row r="13" spans="1:3" ht="29.25" customHeight="1">
      <c r="A13" s="523" t="s">
        <v>1042</v>
      </c>
      <c r="B13" s="523"/>
      <c r="C13" s="523"/>
    </row>
  </sheetData>
  <sheetProtection/>
  <mergeCells count="11">
    <mergeCell ref="A8:B8"/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5" sqref="B15"/>
    </sheetView>
  </sheetViews>
  <sheetFormatPr defaultColWidth="8.75390625" defaultRowHeight="15.75"/>
  <cols>
    <col min="1" max="1" width="11.375" style="412" customWidth="1"/>
    <col min="2" max="2" width="34.25390625" style="412" customWidth="1"/>
    <col min="3" max="3" width="34.125" style="412" customWidth="1"/>
    <col min="4" max="16384" width="8.75390625" style="412" customWidth="1"/>
  </cols>
  <sheetData>
    <row r="1" spans="1:4" ht="21" customHeight="1">
      <c r="A1" s="417" t="s">
        <v>1045</v>
      </c>
      <c r="B1" s="402"/>
      <c r="C1" s="402"/>
      <c r="D1" s="389"/>
    </row>
    <row r="2" spans="1:3" ht="29.25" customHeight="1">
      <c r="A2" s="524" t="s">
        <v>1046</v>
      </c>
      <c r="B2" s="524"/>
      <c r="C2" s="524"/>
    </row>
    <row r="3" ht="25.5" customHeight="1" thickBot="1">
      <c r="C3" s="414" t="s">
        <v>1031</v>
      </c>
    </row>
    <row r="4" spans="1:3" ht="29.25" customHeight="1">
      <c r="A4" s="525" t="s">
        <v>1032</v>
      </c>
      <c r="B4" s="526"/>
      <c r="C4" s="420" t="s">
        <v>1033</v>
      </c>
    </row>
    <row r="5" spans="1:3" ht="29.25" customHeight="1">
      <c r="A5" s="519" t="s">
        <v>1034</v>
      </c>
      <c r="B5" s="520"/>
      <c r="C5" s="415">
        <v>436800</v>
      </c>
    </row>
    <row r="6" spans="1:3" ht="29.25" customHeight="1">
      <c r="A6" s="519" t="s">
        <v>1035</v>
      </c>
      <c r="B6" s="520"/>
      <c r="C6" s="415">
        <v>0</v>
      </c>
    </row>
    <row r="7" spans="1:3" ht="29.25" customHeight="1">
      <c r="A7" s="519" t="s">
        <v>1036</v>
      </c>
      <c r="B7" s="520"/>
      <c r="C7" s="415">
        <v>1944</v>
      </c>
    </row>
    <row r="8" spans="1:3" ht="29.25" customHeight="1">
      <c r="A8" s="519" t="s">
        <v>1037</v>
      </c>
      <c r="B8" s="520"/>
      <c r="C8" s="415">
        <v>434856</v>
      </c>
    </row>
    <row r="9" spans="1:3" ht="29.25" customHeight="1">
      <c r="A9" s="517" t="s">
        <v>1038</v>
      </c>
      <c r="B9" s="518"/>
      <c r="C9" s="421" t="s">
        <v>1033</v>
      </c>
    </row>
    <row r="10" spans="1:3" ht="29.25" customHeight="1">
      <c r="A10" s="519" t="s">
        <v>1039</v>
      </c>
      <c r="B10" s="520"/>
      <c r="C10" s="415">
        <v>452665</v>
      </c>
    </row>
    <row r="11" spans="1:3" ht="29.25" customHeight="1">
      <c r="A11" s="519" t="s">
        <v>1040</v>
      </c>
      <c r="B11" s="520"/>
      <c r="C11" s="415">
        <v>0</v>
      </c>
    </row>
    <row r="12" spans="1:3" ht="29.25" customHeight="1" thickBot="1">
      <c r="A12" s="521" t="s">
        <v>1041</v>
      </c>
      <c r="B12" s="522"/>
      <c r="C12" s="416">
        <v>452665</v>
      </c>
    </row>
    <row r="13" spans="1:12" ht="30" customHeight="1">
      <c r="A13" s="444" t="s">
        <v>1048</v>
      </c>
      <c r="B13" s="444"/>
      <c r="C13" s="444"/>
      <c r="H13" s="401"/>
      <c r="I13" s="401"/>
      <c r="J13" s="401"/>
      <c r="K13" s="401"/>
      <c r="L13" s="24"/>
    </row>
  </sheetData>
  <sheetProtection/>
  <mergeCells count="11">
    <mergeCell ref="A8:B8"/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H17" sqref="H17"/>
    </sheetView>
  </sheetViews>
  <sheetFormatPr defaultColWidth="13.25390625" defaultRowHeight="15.75"/>
  <cols>
    <col min="1" max="1" width="31.00390625" style="0" customWidth="1"/>
    <col min="2" max="3" width="10.00390625" style="0" customWidth="1"/>
    <col min="4" max="5" width="13.75390625" style="0" customWidth="1"/>
    <col min="6" max="254" width="9.00390625" style="0" customWidth="1"/>
    <col min="255" max="255" width="27.625" style="0" customWidth="1"/>
  </cols>
  <sheetData>
    <row r="1" spans="1:5" ht="14.25">
      <c r="A1" s="234" t="s">
        <v>728</v>
      </c>
      <c r="B1" s="8"/>
      <c r="C1" s="8"/>
      <c r="D1" s="8"/>
      <c r="E1" s="8"/>
    </row>
    <row r="2" spans="1:8" ht="32.25" customHeight="1">
      <c r="A2" s="434" t="s">
        <v>752</v>
      </c>
      <c r="B2" s="434"/>
      <c r="C2" s="434"/>
      <c r="D2" s="434"/>
      <c r="E2" s="434"/>
      <c r="F2" s="434"/>
      <c r="G2" s="434"/>
      <c r="H2" s="434"/>
    </row>
    <row r="3" spans="1:7" ht="15" customHeight="1" thickBot="1">
      <c r="A3" s="10"/>
      <c r="B3" s="9"/>
      <c r="C3" s="9"/>
      <c r="D3" s="9"/>
      <c r="G3" s="11" t="s">
        <v>1</v>
      </c>
    </row>
    <row r="4" spans="1:8" s="112" customFormat="1" ht="24.75" customHeight="1">
      <c r="A4" s="435" t="s">
        <v>215</v>
      </c>
      <c r="B4" s="437" t="s">
        <v>729</v>
      </c>
      <c r="C4" s="437"/>
      <c r="D4" s="437" t="s">
        <v>730</v>
      </c>
      <c r="E4" s="437"/>
      <c r="F4" s="437"/>
      <c r="G4" s="437"/>
      <c r="H4" s="438" t="s">
        <v>218</v>
      </c>
    </row>
    <row r="5" spans="1:8" s="112" customFormat="1" ht="24.75" customHeight="1">
      <c r="A5" s="436"/>
      <c r="B5" s="440" t="s">
        <v>731</v>
      </c>
      <c r="C5" s="441" t="s">
        <v>732</v>
      </c>
      <c r="D5" s="442" t="s">
        <v>731</v>
      </c>
      <c r="E5" s="442"/>
      <c r="F5" s="443" t="s">
        <v>733</v>
      </c>
      <c r="G5" s="443"/>
      <c r="H5" s="439"/>
    </row>
    <row r="6" spans="1:8" s="112" customFormat="1" ht="24.75" customHeight="1">
      <c r="A6" s="436"/>
      <c r="B6" s="440"/>
      <c r="C6" s="441"/>
      <c r="D6" s="235" t="s">
        <v>734</v>
      </c>
      <c r="E6" s="244" t="s">
        <v>735</v>
      </c>
      <c r="F6" s="243" t="s">
        <v>734</v>
      </c>
      <c r="G6" s="236" t="s">
        <v>735</v>
      </c>
      <c r="H6" s="439"/>
    </row>
    <row r="7" spans="1:8" s="112" customFormat="1" ht="24.75" customHeight="1">
      <c r="A7" s="226" t="s">
        <v>3</v>
      </c>
      <c r="B7" s="210">
        <v>42737</v>
      </c>
      <c r="C7" s="210">
        <v>39233</v>
      </c>
      <c r="D7" s="210">
        <v>46264</v>
      </c>
      <c r="E7" s="96">
        <v>8.3</v>
      </c>
      <c r="F7" s="210">
        <v>43891</v>
      </c>
      <c r="G7" s="96">
        <v>11.9</v>
      </c>
      <c r="H7" s="257"/>
    </row>
    <row r="8" spans="1:8" s="112" customFormat="1" ht="24.75" customHeight="1">
      <c r="A8" s="226" t="s">
        <v>297</v>
      </c>
      <c r="B8" s="210">
        <v>750</v>
      </c>
      <c r="C8" s="210">
        <v>448</v>
      </c>
      <c r="D8" s="210">
        <v>381</v>
      </c>
      <c r="E8" s="96">
        <v>-49.2</v>
      </c>
      <c r="F8" s="210">
        <v>374</v>
      </c>
      <c r="G8" s="96">
        <v>-16.5</v>
      </c>
      <c r="H8" s="257"/>
    </row>
    <row r="9" spans="1:8" s="112" customFormat="1" ht="24.75" customHeight="1">
      <c r="A9" s="226" t="s">
        <v>298</v>
      </c>
      <c r="B9" s="210">
        <v>38270</v>
      </c>
      <c r="C9" s="210">
        <v>35751</v>
      </c>
      <c r="D9" s="210">
        <v>37987</v>
      </c>
      <c r="E9" s="96">
        <v>-0.7</v>
      </c>
      <c r="F9" s="210">
        <v>35045</v>
      </c>
      <c r="G9" s="96">
        <v>-2</v>
      </c>
      <c r="H9" s="257"/>
    </row>
    <row r="10" spans="1:8" s="112" customFormat="1" ht="24.75" customHeight="1">
      <c r="A10" s="226" t="s">
        <v>329</v>
      </c>
      <c r="B10" s="210">
        <v>155763</v>
      </c>
      <c r="C10" s="210">
        <v>128303</v>
      </c>
      <c r="D10" s="210">
        <v>171031</v>
      </c>
      <c r="E10" s="96">
        <v>9.8</v>
      </c>
      <c r="F10" s="210">
        <v>147028</v>
      </c>
      <c r="G10" s="96">
        <v>14.6</v>
      </c>
      <c r="H10" s="257"/>
    </row>
    <row r="11" spans="1:8" s="112" customFormat="1" ht="24.75" customHeight="1">
      <c r="A11" s="226" t="s">
        <v>356</v>
      </c>
      <c r="B11" s="210">
        <v>12554</v>
      </c>
      <c r="C11" s="210">
        <v>11712</v>
      </c>
      <c r="D11" s="210">
        <v>14257</v>
      </c>
      <c r="E11" s="96">
        <v>13.6</v>
      </c>
      <c r="F11" s="210">
        <v>12662</v>
      </c>
      <c r="G11" s="96">
        <v>8.1</v>
      </c>
      <c r="H11" s="257"/>
    </row>
    <row r="12" spans="1:8" s="112" customFormat="1" ht="24.75" customHeight="1">
      <c r="A12" s="226" t="s">
        <v>379</v>
      </c>
      <c r="B12" s="210">
        <v>8840</v>
      </c>
      <c r="C12" s="210">
        <v>4730</v>
      </c>
      <c r="D12" s="210">
        <v>9107</v>
      </c>
      <c r="E12" s="96">
        <v>3</v>
      </c>
      <c r="F12" s="210">
        <v>4742</v>
      </c>
      <c r="G12" s="96">
        <v>0.3</v>
      </c>
      <c r="H12" s="257"/>
    </row>
    <row r="13" spans="1:8" s="112" customFormat="1" ht="24.75" customHeight="1">
      <c r="A13" s="226" t="s">
        <v>408</v>
      </c>
      <c r="B13" s="210">
        <v>78831</v>
      </c>
      <c r="C13" s="210">
        <v>48802</v>
      </c>
      <c r="D13" s="210">
        <v>115962</v>
      </c>
      <c r="E13" s="96">
        <v>47.1</v>
      </c>
      <c r="F13" s="210">
        <v>88281</v>
      </c>
      <c r="G13" s="96">
        <v>80.9</v>
      </c>
      <c r="H13" s="257"/>
    </row>
    <row r="14" spans="1:8" s="112" customFormat="1" ht="24.75" customHeight="1">
      <c r="A14" s="226" t="s">
        <v>478</v>
      </c>
      <c r="B14" s="210">
        <v>99322</v>
      </c>
      <c r="C14" s="210">
        <v>49439</v>
      </c>
      <c r="D14" s="210">
        <v>105344</v>
      </c>
      <c r="E14" s="96">
        <v>6.1</v>
      </c>
      <c r="F14" s="210">
        <v>53083</v>
      </c>
      <c r="G14" s="96">
        <v>7.4</v>
      </c>
      <c r="H14" s="257"/>
    </row>
    <row r="15" spans="1:8" s="112" customFormat="1" ht="24.75" customHeight="1">
      <c r="A15" s="226" t="s">
        <v>515</v>
      </c>
      <c r="B15" s="210">
        <v>4616</v>
      </c>
      <c r="C15" s="210">
        <v>2730</v>
      </c>
      <c r="D15" s="210">
        <v>6947</v>
      </c>
      <c r="E15" s="96">
        <v>50.5</v>
      </c>
      <c r="F15" s="210">
        <v>2925</v>
      </c>
      <c r="G15" s="96">
        <v>7.1</v>
      </c>
      <c r="H15" s="257"/>
    </row>
    <row r="16" spans="1:8" s="112" customFormat="1" ht="24.75" customHeight="1">
      <c r="A16" s="226" t="s">
        <v>536</v>
      </c>
      <c r="B16" s="210">
        <v>39736</v>
      </c>
      <c r="C16" s="210">
        <v>33606</v>
      </c>
      <c r="D16" s="210">
        <v>76161</v>
      </c>
      <c r="E16" s="96">
        <v>91.7</v>
      </c>
      <c r="F16" s="210">
        <v>73008</v>
      </c>
      <c r="G16" s="96">
        <v>117.2</v>
      </c>
      <c r="H16" s="257"/>
    </row>
    <row r="17" spans="1:8" s="112" customFormat="1" ht="41.25" customHeight="1">
      <c r="A17" s="226" t="s">
        <v>550</v>
      </c>
      <c r="B17" s="210">
        <v>68806</v>
      </c>
      <c r="C17" s="210">
        <v>38286</v>
      </c>
      <c r="D17" s="210">
        <v>77613</v>
      </c>
      <c r="E17" s="96">
        <v>12.8</v>
      </c>
      <c r="F17" s="210">
        <v>36958</v>
      </c>
      <c r="G17" s="96">
        <v>-3.5</v>
      </c>
      <c r="H17" s="258" t="s">
        <v>1049</v>
      </c>
    </row>
    <row r="18" spans="1:8" s="112" customFormat="1" ht="24.75" customHeight="1">
      <c r="A18" s="226" t="s">
        <v>623</v>
      </c>
      <c r="B18" s="210">
        <v>51264</v>
      </c>
      <c r="C18" s="210">
        <v>48093</v>
      </c>
      <c r="D18" s="210">
        <v>12887</v>
      </c>
      <c r="E18" s="96">
        <v>-74.9</v>
      </c>
      <c r="F18" s="210">
        <v>3479</v>
      </c>
      <c r="G18" s="96">
        <v>-92.8</v>
      </c>
      <c r="H18" s="257"/>
    </row>
    <row r="19" spans="1:8" s="112" customFormat="1" ht="24.75" customHeight="1">
      <c r="A19" s="226" t="s">
        <v>643</v>
      </c>
      <c r="B19" s="210">
        <v>27682</v>
      </c>
      <c r="C19" s="210">
        <v>21486</v>
      </c>
      <c r="D19" s="210">
        <v>27012</v>
      </c>
      <c r="E19" s="96">
        <v>-2.4</v>
      </c>
      <c r="F19" s="210">
        <v>19741</v>
      </c>
      <c r="G19" s="96">
        <v>-8.1</v>
      </c>
      <c r="H19" s="257"/>
    </row>
    <row r="20" spans="1:8" s="112" customFormat="1" ht="24.75" customHeight="1">
      <c r="A20" s="226" t="s">
        <v>658</v>
      </c>
      <c r="B20" s="210">
        <v>4130</v>
      </c>
      <c r="C20" s="210">
        <v>987</v>
      </c>
      <c r="D20" s="210">
        <v>3939</v>
      </c>
      <c r="E20" s="96">
        <v>-4.6</v>
      </c>
      <c r="F20" s="210">
        <v>1203</v>
      </c>
      <c r="G20" s="96">
        <v>21.9</v>
      </c>
      <c r="H20" s="257"/>
    </row>
    <row r="21" spans="1:8" s="112" customFormat="1" ht="24.75" customHeight="1">
      <c r="A21" s="237" t="s">
        <v>736</v>
      </c>
      <c r="B21" s="210">
        <v>30</v>
      </c>
      <c r="C21" s="210">
        <v>0</v>
      </c>
      <c r="D21" s="210">
        <v>65</v>
      </c>
      <c r="E21" s="96">
        <v>116.7</v>
      </c>
      <c r="F21" s="210">
        <v>46</v>
      </c>
      <c r="G21" s="96"/>
      <c r="H21" s="257"/>
    </row>
    <row r="22" spans="1:8" s="112" customFormat="1" ht="24.75" customHeight="1">
      <c r="A22" s="237" t="s">
        <v>751</v>
      </c>
      <c r="B22" s="210">
        <v>3197</v>
      </c>
      <c r="C22" s="210">
        <v>2256</v>
      </c>
      <c r="D22" s="210">
        <v>7380</v>
      </c>
      <c r="E22" s="96">
        <v>130.8</v>
      </c>
      <c r="F22" s="210">
        <v>3406</v>
      </c>
      <c r="G22" s="96">
        <v>51</v>
      </c>
      <c r="H22" s="257"/>
    </row>
    <row r="23" spans="1:8" s="112" customFormat="1" ht="24.75" customHeight="1">
      <c r="A23" s="237" t="s">
        <v>750</v>
      </c>
      <c r="B23" s="210">
        <v>8368</v>
      </c>
      <c r="C23" s="210">
        <v>60</v>
      </c>
      <c r="D23" s="210">
        <v>9178</v>
      </c>
      <c r="E23" s="96">
        <v>9.7</v>
      </c>
      <c r="F23" s="210">
        <v>3600</v>
      </c>
      <c r="G23" s="96"/>
      <c r="H23" s="257"/>
    </row>
    <row r="24" spans="1:8" s="112" customFormat="1" ht="24.75" customHeight="1">
      <c r="A24" s="237" t="s">
        <v>737</v>
      </c>
      <c r="B24" s="210">
        <v>4094</v>
      </c>
      <c r="C24" s="210">
        <v>2611</v>
      </c>
      <c r="D24" s="210">
        <v>3055</v>
      </c>
      <c r="E24" s="96">
        <v>-25.4</v>
      </c>
      <c r="F24" s="210">
        <v>2544</v>
      </c>
      <c r="G24" s="96">
        <v>-2.6</v>
      </c>
      <c r="H24" s="257"/>
    </row>
    <row r="25" spans="1:8" s="112" customFormat="1" ht="24.75" customHeight="1">
      <c r="A25" s="238" t="s">
        <v>738</v>
      </c>
      <c r="B25" s="210">
        <v>6804</v>
      </c>
      <c r="C25" s="210">
        <v>5172</v>
      </c>
      <c r="D25" s="210">
        <v>1993</v>
      </c>
      <c r="E25" s="96">
        <v>-70.7</v>
      </c>
      <c r="F25" s="210">
        <v>0</v>
      </c>
      <c r="G25" s="96">
        <v>-100</v>
      </c>
      <c r="H25" s="257"/>
    </row>
    <row r="26" spans="1:8" s="112" customFormat="1" ht="24.75" customHeight="1">
      <c r="A26" s="237" t="s">
        <v>739</v>
      </c>
      <c r="B26" s="210">
        <v>5124</v>
      </c>
      <c r="C26" s="210">
        <v>5124</v>
      </c>
      <c r="D26" s="210">
        <v>14960</v>
      </c>
      <c r="E26" s="96">
        <v>192</v>
      </c>
      <c r="F26" s="210">
        <v>14960</v>
      </c>
      <c r="G26" s="96">
        <v>192</v>
      </c>
      <c r="H26" s="257"/>
    </row>
    <row r="27" spans="1:8" s="112" customFormat="1" ht="24.75" customHeight="1">
      <c r="A27" s="237" t="s">
        <v>740</v>
      </c>
      <c r="B27" s="210">
        <v>352</v>
      </c>
      <c r="C27" s="210">
        <v>352</v>
      </c>
      <c r="D27" s="210">
        <v>278</v>
      </c>
      <c r="E27" s="96">
        <v>-21</v>
      </c>
      <c r="F27" s="210">
        <v>278</v>
      </c>
      <c r="G27" s="96">
        <v>-21</v>
      </c>
      <c r="H27" s="257"/>
    </row>
    <row r="28" spans="1:8" s="241" customFormat="1" ht="26.25" customHeight="1">
      <c r="A28" s="245" t="s">
        <v>741</v>
      </c>
      <c r="B28" s="246">
        <v>661270</v>
      </c>
      <c r="C28" s="246">
        <v>479181</v>
      </c>
      <c r="D28" s="246">
        <v>741801</v>
      </c>
      <c r="E28" s="247">
        <v>12.2</v>
      </c>
      <c r="F28" s="246">
        <v>547254</v>
      </c>
      <c r="G28" s="247">
        <v>14.2</v>
      </c>
      <c r="H28" s="259"/>
    </row>
    <row r="29" spans="1:8" s="242" customFormat="1" ht="26.25" customHeight="1">
      <c r="A29" s="248" t="s">
        <v>742</v>
      </c>
      <c r="B29" s="249">
        <v>70281</v>
      </c>
      <c r="C29" s="249"/>
      <c r="D29" s="249">
        <v>76812</v>
      </c>
      <c r="E29" s="247">
        <v>9.3</v>
      </c>
      <c r="F29" s="250"/>
      <c r="G29" s="250"/>
      <c r="H29" s="251"/>
    </row>
    <row r="30" spans="1:8" s="242" customFormat="1" ht="26.25" customHeight="1">
      <c r="A30" s="248" t="s">
        <v>743</v>
      </c>
      <c r="B30" s="249">
        <v>315</v>
      </c>
      <c r="C30" s="249"/>
      <c r="D30" s="249"/>
      <c r="E30" s="247">
        <v>-100</v>
      </c>
      <c r="F30" s="250"/>
      <c r="G30" s="250"/>
      <c r="H30" s="251"/>
    </row>
    <row r="31" spans="1:8" s="242" customFormat="1" ht="26.25" customHeight="1">
      <c r="A31" s="248" t="s">
        <v>744</v>
      </c>
      <c r="B31" s="249">
        <v>260734</v>
      </c>
      <c r="C31" s="249"/>
      <c r="D31" s="249">
        <v>186074</v>
      </c>
      <c r="E31" s="247">
        <v>-28.6</v>
      </c>
      <c r="F31" s="250"/>
      <c r="G31" s="250"/>
      <c r="H31" s="251"/>
    </row>
    <row r="32" spans="1:8" s="242" customFormat="1" ht="26.25" customHeight="1">
      <c r="A32" s="248" t="s">
        <v>748</v>
      </c>
      <c r="B32" s="252">
        <v>-41</v>
      </c>
      <c r="C32" s="249"/>
      <c r="D32" s="249"/>
      <c r="E32" s="247">
        <v>-100</v>
      </c>
      <c r="F32" s="250"/>
      <c r="G32" s="250"/>
      <c r="H32" s="251"/>
    </row>
    <row r="33" spans="1:8" s="242" customFormat="1" ht="26.25" customHeight="1">
      <c r="A33" s="248" t="s">
        <v>745</v>
      </c>
      <c r="B33" s="252">
        <v>33815</v>
      </c>
      <c r="C33" s="249"/>
      <c r="D33" s="249">
        <v>32185</v>
      </c>
      <c r="E33" s="247">
        <v>-4.8</v>
      </c>
      <c r="F33" s="250"/>
      <c r="G33" s="250"/>
      <c r="H33" s="251"/>
    </row>
    <row r="34" spans="1:8" s="242" customFormat="1" ht="26.25" customHeight="1">
      <c r="A34" s="248" t="s">
        <v>746</v>
      </c>
      <c r="B34" s="252">
        <v>37</v>
      </c>
      <c r="C34" s="249"/>
      <c r="D34" s="249">
        <v>36</v>
      </c>
      <c r="E34" s="247">
        <v>-2.7</v>
      </c>
      <c r="F34" s="250"/>
      <c r="G34" s="250"/>
      <c r="H34" s="251"/>
    </row>
    <row r="35" spans="1:8" s="242" customFormat="1" ht="26.25" customHeight="1">
      <c r="A35" s="248" t="s">
        <v>747</v>
      </c>
      <c r="B35" s="252">
        <v>26132</v>
      </c>
      <c r="C35" s="249"/>
      <c r="D35" s="249">
        <v>11002</v>
      </c>
      <c r="E35" s="247">
        <v>-57.9</v>
      </c>
      <c r="F35" s="250"/>
      <c r="G35" s="250"/>
      <c r="H35" s="251"/>
    </row>
    <row r="36" spans="1:8" s="242" customFormat="1" ht="26.25" customHeight="1" thickBot="1">
      <c r="A36" s="239" t="s">
        <v>749</v>
      </c>
      <c r="B36" s="253">
        <v>1052543</v>
      </c>
      <c r="C36" s="253"/>
      <c r="D36" s="254">
        <v>1047910</v>
      </c>
      <c r="E36" s="240">
        <v>-0.4</v>
      </c>
      <c r="F36" s="255"/>
      <c r="G36" s="255"/>
      <c r="H36" s="256"/>
    </row>
  </sheetData>
  <sheetProtection/>
  <mergeCells count="9">
    <mergeCell ref="A2:H2"/>
    <mergeCell ref="A4:A6"/>
    <mergeCell ref="B4:C4"/>
    <mergeCell ref="D4:G4"/>
    <mergeCell ref="H4:H6"/>
    <mergeCell ref="B5:B6"/>
    <mergeCell ref="C5:C6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33">
      <selection activeCell="K55" sqref="K55"/>
    </sheetView>
  </sheetViews>
  <sheetFormatPr defaultColWidth="9.00390625" defaultRowHeight="15.75"/>
  <cols>
    <col min="1" max="1" width="36.125" style="89" customWidth="1"/>
    <col min="2" max="2" width="11.50390625" style="89" customWidth="1"/>
    <col min="3" max="3" width="10.625" style="111" customWidth="1"/>
    <col min="4" max="4" width="11.625" style="89" customWidth="1"/>
    <col min="5" max="5" width="10.375" style="89" customWidth="1"/>
    <col min="6" max="6" width="9.375" style="89" customWidth="1"/>
    <col min="7" max="16384" width="9.00390625" style="89" customWidth="1"/>
  </cols>
  <sheetData>
    <row r="1" s="111" customFormat="1" ht="15">
      <c r="A1" s="400" t="s">
        <v>947</v>
      </c>
    </row>
    <row r="2" spans="1:6" ht="24">
      <c r="A2" s="427" t="s">
        <v>948</v>
      </c>
      <c r="B2" s="427"/>
      <c r="C2" s="427"/>
      <c r="D2" s="427"/>
      <c r="E2" s="427"/>
      <c r="F2" s="427"/>
    </row>
    <row r="3" spans="1:6" ht="23.25" customHeight="1" thickBot="1">
      <c r="A3" s="88"/>
      <c r="B3" s="88"/>
      <c r="C3" s="428" t="s">
        <v>201</v>
      </c>
      <c r="D3" s="429"/>
      <c r="E3" s="429"/>
      <c r="F3" s="429"/>
    </row>
    <row r="4" spans="1:6" ht="23.25" customHeight="1">
      <c r="A4" s="430" t="s">
        <v>172</v>
      </c>
      <c r="B4" s="432" t="s">
        <v>202</v>
      </c>
      <c r="C4" s="425" t="s">
        <v>203</v>
      </c>
      <c r="D4" s="425"/>
      <c r="E4" s="425"/>
      <c r="F4" s="426"/>
    </row>
    <row r="5" spans="1:6" ht="41.25" customHeight="1" thickBot="1">
      <c r="A5" s="431"/>
      <c r="B5" s="433"/>
      <c r="C5" s="90" t="s">
        <v>173</v>
      </c>
      <c r="D5" s="91" t="s">
        <v>123</v>
      </c>
      <c r="E5" s="91" t="s">
        <v>174</v>
      </c>
      <c r="F5" s="92" t="s">
        <v>175</v>
      </c>
    </row>
    <row r="6" spans="1:6" s="93" customFormat="1" ht="18" customHeight="1">
      <c r="A6" s="206" t="s">
        <v>176</v>
      </c>
      <c r="B6" s="207">
        <v>384721</v>
      </c>
      <c r="C6" s="207">
        <v>407900</v>
      </c>
      <c r="D6" s="207">
        <v>410996</v>
      </c>
      <c r="E6" s="104">
        <v>100.8</v>
      </c>
      <c r="F6" s="105">
        <v>6.8</v>
      </c>
    </row>
    <row r="7" spans="1:6" ht="18" customHeight="1">
      <c r="A7" s="208" t="s">
        <v>177</v>
      </c>
      <c r="B7" s="98">
        <v>324178</v>
      </c>
      <c r="C7" s="98">
        <v>356600</v>
      </c>
      <c r="D7" s="98">
        <v>355300</v>
      </c>
      <c r="E7" s="99">
        <v>99.6</v>
      </c>
      <c r="F7" s="100">
        <v>9.6</v>
      </c>
    </row>
    <row r="8" spans="1:6" ht="18" customHeight="1">
      <c r="A8" s="209" t="s">
        <v>178</v>
      </c>
      <c r="B8" s="210">
        <v>108518.45</v>
      </c>
      <c r="C8" s="133">
        <v>147340</v>
      </c>
      <c r="D8" s="95">
        <v>146104</v>
      </c>
      <c r="E8" s="96">
        <v>99.2</v>
      </c>
      <c r="F8" s="97">
        <v>34.6</v>
      </c>
    </row>
    <row r="9" spans="1:6" ht="18" customHeight="1">
      <c r="A9" s="209" t="s">
        <v>204</v>
      </c>
      <c r="B9" s="210">
        <v>22877.73</v>
      </c>
      <c r="C9" s="133">
        <v>150</v>
      </c>
      <c r="D9" s="95">
        <v>217</v>
      </c>
      <c r="E9" s="96">
        <v>144.7</v>
      </c>
      <c r="F9" s="97">
        <v>-99.1</v>
      </c>
    </row>
    <row r="10" spans="1:6" ht="18" customHeight="1">
      <c r="A10" s="209" t="s">
        <v>179</v>
      </c>
      <c r="B10" s="210">
        <v>46951.42</v>
      </c>
      <c r="C10" s="133">
        <v>47060</v>
      </c>
      <c r="D10" s="95">
        <v>44570</v>
      </c>
      <c r="E10" s="96">
        <v>94.7</v>
      </c>
      <c r="F10" s="97">
        <v>-5.1</v>
      </c>
    </row>
    <row r="11" spans="1:6" ht="18" customHeight="1">
      <c r="A11" s="209" t="s">
        <v>180</v>
      </c>
      <c r="B11" s="210">
        <v>44343.76</v>
      </c>
      <c r="C11" s="133">
        <v>51000</v>
      </c>
      <c r="D11" s="95">
        <v>52238</v>
      </c>
      <c r="E11" s="96">
        <v>102.4</v>
      </c>
      <c r="F11" s="97">
        <v>17.8</v>
      </c>
    </row>
    <row r="12" spans="1:6" ht="18" customHeight="1">
      <c r="A12" s="209" t="s">
        <v>181</v>
      </c>
      <c r="B12" s="211">
        <v>2220.61</v>
      </c>
      <c r="C12" s="133">
        <v>3010</v>
      </c>
      <c r="D12" s="95">
        <v>3147</v>
      </c>
      <c r="E12" s="96">
        <v>104.6</v>
      </c>
      <c r="F12" s="97">
        <v>41.7</v>
      </c>
    </row>
    <row r="13" spans="1:6" ht="18" customHeight="1">
      <c r="A13" s="209" t="s">
        <v>182</v>
      </c>
      <c r="B13" s="211">
        <v>16854</v>
      </c>
      <c r="C13" s="133">
        <v>21000</v>
      </c>
      <c r="D13" s="95">
        <v>18562</v>
      </c>
      <c r="E13" s="96">
        <v>88.4</v>
      </c>
      <c r="F13" s="97">
        <v>10.1</v>
      </c>
    </row>
    <row r="14" spans="1:6" ht="18" customHeight="1">
      <c r="A14" s="209" t="s">
        <v>183</v>
      </c>
      <c r="B14" s="211">
        <v>17750.04</v>
      </c>
      <c r="C14" s="133">
        <v>21000</v>
      </c>
      <c r="D14" s="95">
        <v>19997</v>
      </c>
      <c r="E14" s="96">
        <v>95.2</v>
      </c>
      <c r="F14" s="97">
        <v>12.7</v>
      </c>
    </row>
    <row r="15" spans="1:6" ht="18" customHeight="1">
      <c r="A15" s="209" t="s">
        <v>184</v>
      </c>
      <c r="B15" s="211">
        <v>5183.66</v>
      </c>
      <c r="C15" s="133">
        <v>6000</v>
      </c>
      <c r="D15" s="95">
        <v>6042</v>
      </c>
      <c r="E15" s="96">
        <v>100.7</v>
      </c>
      <c r="F15" s="97">
        <v>16.6</v>
      </c>
    </row>
    <row r="16" spans="1:6" ht="18" customHeight="1">
      <c r="A16" s="209" t="s">
        <v>185</v>
      </c>
      <c r="B16" s="211">
        <v>18607.12</v>
      </c>
      <c r="C16" s="133">
        <v>20000</v>
      </c>
      <c r="D16" s="95">
        <v>19634</v>
      </c>
      <c r="E16" s="96">
        <v>98.2</v>
      </c>
      <c r="F16" s="97">
        <v>5.5</v>
      </c>
    </row>
    <row r="17" spans="1:6" ht="18" customHeight="1">
      <c r="A17" s="209" t="s">
        <v>186</v>
      </c>
      <c r="B17" s="211">
        <v>24045.33</v>
      </c>
      <c r="C17" s="133">
        <v>19000</v>
      </c>
      <c r="D17" s="95">
        <v>22107</v>
      </c>
      <c r="E17" s="96">
        <v>116.4</v>
      </c>
      <c r="F17" s="97">
        <v>-8.1</v>
      </c>
    </row>
    <row r="18" spans="1:6" ht="18" customHeight="1">
      <c r="A18" s="209" t="s">
        <v>187</v>
      </c>
      <c r="B18" s="211">
        <v>5202</v>
      </c>
      <c r="C18" s="133">
        <v>5500</v>
      </c>
      <c r="D18" s="95">
        <v>5820</v>
      </c>
      <c r="E18" s="96">
        <v>105.8</v>
      </c>
      <c r="F18" s="97">
        <v>11.9</v>
      </c>
    </row>
    <row r="19" spans="1:6" ht="18" customHeight="1">
      <c r="A19" s="209" t="s">
        <v>188</v>
      </c>
      <c r="B19" s="211">
        <v>2910.11</v>
      </c>
      <c r="C19" s="133">
        <v>3540</v>
      </c>
      <c r="D19" s="95">
        <v>3757</v>
      </c>
      <c r="E19" s="96">
        <v>106.1</v>
      </c>
      <c r="F19" s="97">
        <v>29.1</v>
      </c>
    </row>
    <row r="20" spans="1:6" ht="18" customHeight="1">
      <c r="A20" s="209" t="s">
        <v>189</v>
      </c>
      <c r="B20" s="211">
        <v>8714.07</v>
      </c>
      <c r="C20" s="133">
        <v>12000</v>
      </c>
      <c r="D20" s="95">
        <v>13105</v>
      </c>
      <c r="E20" s="96">
        <v>109.2</v>
      </c>
      <c r="F20" s="97">
        <v>50.4</v>
      </c>
    </row>
    <row r="21" spans="1:6" ht="18" customHeight="1">
      <c r="A21" s="208" t="s">
        <v>190</v>
      </c>
      <c r="B21" s="98">
        <v>60543</v>
      </c>
      <c r="C21" s="98">
        <v>51300</v>
      </c>
      <c r="D21" s="98">
        <v>55696</v>
      </c>
      <c r="E21" s="99">
        <v>108.6</v>
      </c>
      <c r="F21" s="100">
        <v>-8</v>
      </c>
    </row>
    <row r="22" spans="1:6" ht="18" customHeight="1">
      <c r="A22" s="209" t="s">
        <v>191</v>
      </c>
      <c r="B22" s="211">
        <v>18729.62</v>
      </c>
      <c r="C22" s="133">
        <v>15000</v>
      </c>
      <c r="D22" s="101">
        <v>20763</v>
      </c>
      <c r="E22" s="96">
        <v>138.4</v>
      </c>
      <c r="F22" s="97">
        <v>10.9</v>
      </c>
    </row>
    <row r="23" spans="1:6" ht="18" customHeight="1">
      <c r="A23" s="209" t="s">
        <v>192</v>
      </c>
      <c r="B23" s="211">
        <v>14678</v>
      </c>
      <c r="C23" s="133">
        <v>8300</v>
      </c>
      <c r="D23" s="101">
        <v>7530</v>
      </c>
      <c r="E23" s="96">
        <v>90.7</v>
      </c>
      <c r="F23" s="97">
        <v>-48.7</v>
      </c>
    </row>
    <row r="24" spans="1:6" ht="18" customHeight="1">
      <c r="A24" s="209" t="s">
        <v>193</v>
      </c>
      <c r="B24" s="211">
        <v>10055.06</v>
      </c>
      <c r="C24" s="133">
        <v>7000</v>
      </c>
      <c r="D24" s="101">
        <v>6268</v>
      </c>
      <c r="E24" s="96">
        <v>89.5</v>
      </c>
      <c r="F24" s="97">
        <v>-37.7</v>
      </c>
    </row>
    <row r="25" spans="1:6" ht="18" customHeight="1">
      <c r="A25" s="209" t="s">
        <v>194</v>
      </c>
      <c r="B25" s="211">
        <v>17080</v>
      </c>
      <c r="C25" s="133">
        <v>21000</v>
      </c>
      <c r="D25" s="101">
        <v>21135</v>
      </c>
      <c r="E25" s="96">
        <v>100.6</v>
      </c>
      <c r="F25" s="97">
        <v>23.7</v>
      </c>
    </row>
    <row r="26" spans="1:6" s="103" customFormat="1" ht="18" customHeight="1">
      <c r="A26" s="212" t="s">
        <v>195</v>
      </c>
      <c r="B26" s="213">
        <v>-5</v>
      </c>
      <c r="C26" s="214"/>
      <c r="D26" s="213">
        <v>-12</v>
      </c>
      <c r="E26" s="99"/>
      <c r="F26" s="100">
        <v>140</v>
      </c>
    </row>
    <row r="27" spans="1:6" s="93" customFormat="1" ht="18" customHeight="1">
      <c r="A27" s="215" t="s">
        <v>719</v>
      </c>
      <c r="B27" s="216">
        <v>278168</v>
      </c>
      <c r="C27" s="216">
        <v>294900</v>
      </c>
      <c r="D27" s="216">
        <v>291873</v>
      </c>
      <c r="E27" s="217">
        <v>99</v>
      </c>
      <c r="F27" s="218">
        <v>4.9</v>
      </c>
    </row>
    <row r="28" spans="1:6" ht="18" customHeight="1">
      <c r="A28" s="219" t="s">
        <v>205</v>
      </c>
      <c r="B28" s="210">
        <v>137635</v>
      </c>
      <c r="C28" s="95">
        <v>147340</v>
      </c>
      <c r="D28" s="95">
        <v>146104</v>
      </c>
      <c r="E28" s="96">
        <v>99.2</v>
      </c>
      <c r="F28" s="97">
        <v>6.2</v>
      </c>
    </row>
    <row r="29" spans="1:6" ht="18" customHeight="1">
      <c r="A29" s="219" t="s">
        <v>206</v>
      </c>
      <c r="B29" s="210">
        <v>201</v>
      </c>
      <c r="C29" s="95">
        <v>320</v>
      </c>
      <c r="D29" s="95">
        <v>340</v>
      </c>
      <c r="E29" s="96">
        <v>106.3</v>
      </c>
      <c r="F29" s="97">
        <v>69.2</v>
      </c>
    </row>
    <row r="30" spans="1:6" ht="18" customHeight="1">
      <c r="A30" s="222" t="s">
        <v>196</v>
      </c>
      <c r="B30" s="210">
        <v>3389</v>
      </c>
      <c r="C30" s="95">
        <v>150</v>
      </c>
      <c r="D30" s="95">
        <v>217</v>
      </c>
      <c r="E30" s="96">
        <v>144.7</v>
      </c>
      <c r="F30" s="97"/>
    </row>
    <row r="31" spans="1:6" ht="18" customHeight="1">
      <c r="A31" s="219" t="s">
        <v>207</v>
      </c>
      <c r="B31" s="210">
        <v>70427.13</v>
      </c>
      <c r="C31" s="95">
        <v>70590</v>
      </c>
      <c r="D31" s="95">
        <v>66855</v>
      </c>
      <c r="E31" s="96">
        <v>94.7</v>
      </c>
      <c r="F31" s="97">
        <v>-5.1</v>
      </c>
    </row>
    <row r="32" spans="1:6" ht="18" customHeight="1">
      <c r="A32" s="219" t="s">
        <v>208</v>
      </c>
      <c r="B32" s="210">
        <v>66515.64</v>
      </c>
      <c r="C32" s="95">
        <v>76500</v>
      </c>
      <c r="D32" s="95">
        <v>78357</v>
      </c>
      <c r="E32" s="96">
        <v>102.4</v>
      </c>
      <c r="F32" s="97">
        <v>17.8</v>
      </c>
    </row>
    <row r="33" spans="1:6" s="93" customFormat="1" ht="18" customHeight="1">
      <c r="A33" s="215" t="s">
        <v>720</v>
      </c>
      <c r="B33" s="216">
        <v>662889</v>
      </c>
      <c r="C33" s="221">
        <v>702800</v>
      </c>
      <c r="D33" s="221">
        <v>702869</v>
      </c>
      <c r="E33" s="217">
        <v>100</v>
      </c>
      <c r="F33" s="218">
        <v>6</v>
      </c>
    </row>
    <row r="34" spans="1:6" ht="18" customHeight="1">
      <c r="A34" s="222" t="s">
        <v>197</v>
      </c>
      <c r="B34" s="133">
        <v>308687</v>
      </c>
      <c r="C34" s="133">
        <v>360000</v>
      </c>
      <c r="D34" s="107">
        <v>355277</v>
      </c>
      <c r="E34" s="96">
        <v>98.7</v>
      </c>
      <c r="F34" s="97">
        <v>15.1</v>
      </c>
    </row>
    <row r="35" spans="1:6" ht="18" customHeight="1">
      <c r="A35" s="219" t="s">
        <v>209</v>
      </c>
      <c r="B35" s="133">
        <v>293663</v>
      </c>
      <c r="C35" s="133">
        <v>291500</v>
      </c>
      <c r="D35" s="107">
        <v>291906</v>
      </c>
      <c r="E35" s="96">
        <v>100.1</v>
      </c>
      <c r="F35" s="97">
        <v>-0.6</v>
      </c>
    </row>
    <row r="36" spans="1:6" ht="18" customHeight="1">
      <c r="A36" s="222" t="s">
        <v>198</v>
      </c>
      <c r="B36" s="133">
        <v>60544</v>
      </c>
      <c r="C36" s="133">
        <v>51300</v>
      </c>
      <c r="D36" s="107">
        <v>55698</v>
      </c>
      <c r="E36" s="96">
        <v>108.6</v>
      </c>
      <c r="F36" s="97">
        <v>-8</v>
      </c>
    </row>
    <row r="37" spans="1:6" ht="18" customHeight="1">
      <c r="A37" s="223" t="s">
        <v>199</v>
      </c>
      <c r="B37" s="133">
        <v>-5</v>
      </c>
      <c r="C37" s="133"/>
      <c r="D37" s="107">
        <v>-12</v>
      </c>
      <c r="E37" s="96"/>
      <c r="F37" s="97">
        <v>140</v>
      </c>
    </row>
    <row r="38" spans="1:6" s="93" customFormat="1" ht="18" customHeight="1">
      <c r="A38" s="215" t="s">
        <v>721</v>
      </c>
      <c r="B38" s="217">
        <v>90.9</v>
      </c>
      <c r="C38" s="224">
        <v>92.7</v>
      </c>
      <c r="D38" s="224">
        <v>92.08</v>
      </c>
      <c r="E38" s="217"/>
      <c r="F38" s="225"/>
    </row>
    <row r="39" spans="1:6" ht="18" customHeight="1">
      <c r="A39" s="226" t="s">
        <v>200</v>
      </c>
      <c r="B39" s="99">
        <v>84.3</v>
      </c>
      <c r="C39" s="227">
        <v>87.42</v>
      </c>
      <c r="D39" s="227">
        <v>86.45</v>
      </c>
      <c r="E39" s="99"/>
      <c r="F39" s="228"/>
    </row>
    <row r="40" spans="1:6" ht="18" customHeight="1">
      <c r="A40" s="229" t="s">
        <v>722</v>
      </c>
      <c r="B40" s="230">
        <v>247735</v>
      </c>
      <c r="C40" s="227"/>
      <c r="D40" s="230">
        <v>263091</v>
      </c>
      <c r="E40" s="99"/>
      <c r="F40" s="218">
        <f>(D40-B40)/B40*100</f>
        <v>6.2</v>
      </c>
    </row>
    <row r="41" spans="1:6" ht="18" customHeight="1">
      <c r="A41" s="205" t="s">
        <v>716</v>
      </c>
      <c r="B41" s="98">
        <v>23722</v>
      </c>
      <c r="C41" s="227"/>
      <c r="D41" s="98">
        <v>23722</v>
      </c>
      <c r="E41" s="99"/>
      <c r="F41" s="100">
        <f aca="true" t="shared" si="0" ref="F41:F48">(D41-B41)/B41*100</f>
        <v>0</v>
      </c>
    </row>
    <row r="42" spans="1:6" ht="18" customHeight="1">
      <c r="A42" s="205" t="s">
        <v>717</v>
      </c>
      <c r="B42" s="98">
        <v>133740</v>
      </c>
      <c r="C42" s="227"/>
      <c r="D42" s="98">
        <v>140246</v>
      </c>
      <c r="E42" s="99"/>
      <c r="F42" s="100">
        <f t="shared" si="0"/>
        <v>4.9</v>
      </c>
    </row>
    <row r="43" spans="1:6" ht="18" customHeight="1">
      <c r="A43" s="205" t="s">
        <v>718</v>
      </c>
      <c r="B43" s="98">
        <v>90273</v>
      </c>
      <c r="C43" s="227"/>
      <c r="D43" s="98">
        <v>99123</v>
      </c>
      <c r="E43" s="99"/>
      <c r="F43" s="100">
        <f t="shared" si="0"/>
        <v>9.8</v>
      </c>
    </row>
    <row r="44" spans="1:6" ht="18" customHeight="1">
      <c r="A44" s="229" t="s">
        <v>723</v>
      </c>
      <c r="B44" s="230">
        <v>27892</v>
      </c>
      <c r="C44" s="227"/>
      <c r="D44" s="230">
        <v>26132</v>
      </c>
      <c r="E44" s="99"/>
      <c r="F44" s="218">
        <f t="shared" si="0"/>
        <v>-6.3</v>
      </c>
    </row>
    <row r="45" spans="1:6" ht="18" customHeight="1">
      <c r="A45" s="229" t="s">
        <v>724</v>
      </c>
      <c r="B45" s="230">
        <v>27466</v>
      </c>
      <c r="C45" s="227"/>
      <c r="D45" s="230">
        <v>50202</v>
      </c>
      <c r="E45" s="99"/>
      <c r="F45" s="218">
        <f t="shared" si="0"/>
        <v>82.8</v>
      </c>
    </row>
    <row r="46" spans="1:6" ht="18" customHeight="1">
      <c r="A46" s="229" t="s">
        <v>725</v>
      </c>
      <c r="B46" s="230">
        <v>334834</v>
      </c>
      <c r="C46" s="227"/>
      <c r="D46" s="230">
        <v>263674</v>
      </c>
      <c r="E46" s="99"/>
      <c r="F46" s="218">
        <f t="shared" si="0"/>
        <v>-21.3</v>
      </c>
    </row>
    <row r="47" spans="1:6" ht="18" customHeight="1">
      <c r="A47" s="229" t="s">
        <v>726</v>
      </c>
      <c r="B47" s="230">
        <v>29895</v>
      </c>
      <c r="C47" s="227"/>
      <c r="D47" s="230">
        <v>33815</v>
      </c>
      <c r="E47" s="99"/>
      <c r="F47" s="218">
        <f t="shared" si="0"/>
        <v>13.1</v>
      </c>
    </row>
    <row r="48" spans="1:6" ht="18" customHeight="1" thickBot="1">
      <c r="A48" s="231" t="s">
        <v>727</v>
      </c>
      <c r="B48" s="232">
        <v>1052543</v>
      </c>
      <c r="C48" s="109"/>
      <c r="D48" s="232">
        <v>1047910</v>
      </c>
      <c r="E48" s="102"/>
      <c r="F48" s="233">
        <f t="shared" si="0"/>
        <v>-0.4</v>
      </c>
    </row>
    <row r="49" spans="1:12" ht="30" customHeight="1">
      <c r="A49" s="444" t="s">
        <v>951</v>
      </c>
      <c r="B49" s="444"/>
      <c r="C49" s="444"/>
      <c r="D49" s="444"/>
      <c r="E49" s="444"/>
      <c r="F49" s="444"/>
      <c r="G49" s="401"/>
      <c r="H49" s="401"/>
      <c r="I49" s="401"/>
      <c r="J49" s="401"/>
      <c r="K49" s="401"/>
      <c r="L49" s="24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6">
    <mergeCell ref="A49:F49"/>
    <mergeCell ref="A2:F2"/>
    <mergeCell ref="C3:F3"/>
    <mergeCell ref="A4:A5"/>
    <mergeCell ref="B4:B5"/>
    <mergeCell ref="C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K13" sqref="K13"/>
    </sheetView>
  </sheetViews>
  <sheetFormatPr defaultColWidth="13.25390625" defaultRowHeight="15.75"/>
  <cols>
    <col min="1" max="1" width="31.00390625" style="0" customWidth="1"/>
    <col min="2" max="3" width="10.00390625" style="0" customWidth="1"/>
    <col min="4" max="5" width="13.75390625" style="0" customWidth="1"/>
    <col min="6" max="254" width="9.00390625" style="0" customWidth="1"/>
    <col min="255" max="255" width="27.625" style="0" customWidth="1"/>
  </cols>
  <sheetData>
    <row r="1" spans="1:5" ht="14.25">
      <c r="A1" s="402" t="s">
        <v>985</v>
      </c>
      <c r="B1" s="234"/>
      <c r="C1" s="234"/>
      <c r="D1" s="234"/>
      <c r="E1" s="234"/>
    </row>
    <row r="2" spans="1:8" ht="32.25" customHeight="1">
      <c r="A2" s="446" t="s">
        <v>753</v>
      </c>
      <c r="B2" s="434"/>
      <c r="C2" s="434"/>
      <c r="D2" s="434"/>
      <c r="E2" s="434"/>
      <c r="F2" s="434"/>
      <c r="G2" s="434"/>
      <c r="H2" s="434"/>
    </row>
    <row r="3" spans="1:7" ht="15" customHeight="1" thickBot="1">
      <c r="A3" s="10"/>
      <c r="B3" s="9"/>
      <c r="C3" s="9"/>
      <c r="D3" s="9"/>
      <c r="G3" s="11" t="s">
        <v>1</v>
      </c>
    </row>
    <row r="4" spans="1:8" s="112" customFormat="1" ht="24.75" customHeight="1">
      <c r="A4" s="435" t="s">
        <v>215</v>
      </c>
      <c r="B4" s="437" t="s">
        <v>729</v>
      </c>
      <c r="C4" s="437"/>
      <c r="D4" s="437" t="s">
        <v>730</v>
      </c>
      <c r="E4" s="437"/>
      <c r="F4" s="437"/>
      <c r="G4" s="437"/>
      <c r="H4" s="438" t="s">
        <v>218</v>
      </c>
    </row>
    <row r="5" spans="1:8" s="112" customFormat="1" ht="24.75" customHeight="1">
      <c r="A5" s="436"/>
      <c r="B5" s="440" t="s">
        <v>219</v>
      </c>
      <c r="C5" s="441" t="s">
        <v>732</v>
      </c>
      <c r="D5" s="442" t="s">
        <v>219</v>
      </c>
      <c r="E5" s="442"/>
      <c r="F5" s="443" t="s">
        <v>220</v>
      </c>
      <c r="G5" s="443"/>
      <c r="H5" s="439"/>
    </row>
    <row r="6" spans="1:8" s="112" customFormat="1" ht="24.75" customHeight="1">
      <c r="A6" s="436"/>
      <c r="B6" s="440"/>
      <c r="C6" s="441"/>
      <c r="D6" s="235" t="s">
        <v>221</v>
      </c>
      <c r="E6" s="244" t="s">
        <v>222</v>
      </c>
      <c r="F6" s="243" t="s">
        <v>221</v>
      </c>
      <c r="G6" s="236" t="s">
        <v>222</v>
      </c>
      <c r="H6" s="439"/>
    </row>
    <row r="7" spans="1:8" s="112" customFormat="1" ht="24.75" customHeight="1">
      <c r="A7" s="226" t="s">
        <v>3</v>
      </c>
      <c r="B7" s="210">
        <v>42737</v>
      </c>
      <c r="C7" s="210">
        <v>39233</v>
      </c>
      <c r="D7" s="210">
        <v>46264</v>
      </c>
      <c r="E7" s="96">
        <v>8.3</v>
      </c>
      <c r="F7" s="210">
        <v>43891</v>
      </c>
      <c r="G7" s="96">
        <v>11.9</v>
      </c>
      <c r="H7" s="257"/>
    </row>
    <row r="8" spans="1:8" s="112" customFormat="1" ht="24.75" customHeight="1">
      <c r="A8" s="226" t="s">
        <v>297</v>
      </c>
      <c r="B8" s="210">
        <v>750</v>
      </c>
      <c r="C8" s="210">
        <v>448</v>
      </c>
      <c r="D8" s="210">
        <v>381</v>
      </c>
      <c r="E8" s="96">
        <v>-49.2</v>
      </c>
      <c r="F8" s="210">
        <v>374</v>
      </c>
      <c r="G8" s="96">
        <v>-16.5</v>
      </c>
      <c r="H8" s="257"/>
    </row>
    <row r="9" spans="1:8" s="112" customFormat="1" ht="24.75" customHeight="1">
      <c r="A9" s="226" t="s">
        <v>298</v>
      </c>
      <c r="B9" s="210">
        <v>38270</v>
      </c>
      <c r="C9" s="210">
        <v>35751</v>
      </c>
      <c r="D9" s="210">
        <v>37987</v>
      </c>
      <c r="E9" s="96">
        <v>-0.7</v>
      </c>
      <c r="F9" s="210">
        <v>35045</v>
      </c>
      <c r="G9" s="96">
        <v>-2</v>
      </c>
      <c r="H9" s="257"/>
    </row>
    <row r="10" spans="1:8" s="112" customFormat="1" ht="24.75" customHeight="1">
      <c r="A10" s="226" t="s">
        <v>329</v>
      </c>
      <c r="B10" s="210">
        <v>155763</v>
      </c>
      <c r="C10" s="210">
        <v>128303</v>
      </c>
      <c r="D10" s="210">
        <v>171031</v>
      </c>
      <c r="E10" s="96">
        <v>9.8</v>
      </c>
      <c r="F10" s="210">
        <v>147028</v>
      </c>
      <c r="G10" s="96">
        <v>14.6</v>
      </c>
      <c r="H10" s="257"/>
    </row>
    <row r="11" spans="1:8" s="112" customFormat="1" ht="24.75" customHeight="1">
      <c r="A11" s="226" t="s">
        <v>356</v>
      </c>
      <c r="B11" s="210">
        <v>12554</v>
      </c>
      <c r="C11" s="210">
        <v>11712</v>
      </c>
      <c r="D11" s="210">
        <v>14257</v>
      </c>
      <c r="E11" s="96">
        <v>13.6</v>
      </c>
      <c r="F11" s="210">
        <v>12662</v>
      </c>
      <c r="G11" s="96">
        <v>8.1</v>
      </c>
      <c r="H11" s="257"/>
    </row>
    <row r="12" spans="1:8" s="112" customFormat="1" ht="24.75" customHeight="1">
      <c r="A12" s="226" t="s">
        <v>379</v>
      </c>
      <c r="B12" s="210">
        <v>8840</v>
      </c>
      <c r="C12" s="210">
        <v>4730</v>
      </c>
      <c r="D12" s="210">
        <v>9107</v>
      </c>
      <c r="E12" s="96">
        <v>3</v>
      </c>
      <c r="F12" s="210">
        <v>4742</v>
      </c>
      <c r="G12" s="96">
        <v>0.3</v>
      </c>
      <c r="H12" s="257"/>
    </row>
    <row r="13" spans="1:8" s="112" customFormat="1" ht="24.75" customHeight="1">
      <c r="A13" s="226" t="s">
        <v>408</v>
      </c>
      <c r="B13" s="210">
        <v>78831</v>
      </c>
      <c r="C13" s="210">
        <v>48802</v>
      </c>
      <c r="D13" s="210">
        <v>115962</v>
      </c>
      <c r="E13" s="96">
        <v>47.1</v>
      </c>
      <c r="F13" s="210">
        <v>88281</v>
      </c>
      <c r="G13" s="96">
        <v>80.9</v>
      </c>
      <c r="H13" s="257"/>
    </row>
    <row r="14" spans="1:8" s="112" customFormat="1" ht="24.75" customHeight="1">
      <c r="A14" s="226" t="s">
        <v>478</v>
      </c>
      <c r="B14" s="210">
        <v>99322</v>
      </c>
      <c r="C14" s="210">
        <v>49439</v>
      </c>
      <c r="D14" s="210">
        <v>105344</v>
      </c>
      <c r="E14" s="96">
        <v>6.1</v>
      </c>
      <c r="F14" s="210">
        <v>53083</v>
      </c>
      <c r="G14" s="96">
        <v>7.4</v>
      </c>
      <c r="H14" s="257"/>
    </row>
    <row r="15" spans="1:8" s="112" customFormat="1" ht="24.75" customHeight="1">
      <c r="A15" s="226" t="s">
        <v>515</v>
      </c>
      <c r="B15" s="210">
        <v>4616</v>
      </c>
      <c r="C15" s="210">
        <v>2730</v>
      </c>
      <c r="D15" s="210">
        <v>6947</v>
      </c>
      <c r="E15" s="96">
        <v>50.5</v>
      </c>
      <c r="F15" s="210">
        <v>2925</v>
      </c>
      <c r="G15" s="96">
        <v>7.1</v>
      </c>
      <c r="H15" s="257"/>
    </row>
    <row r="16" spans="1:8" s="112" customFormat="1" ht="24.75" customHeight="1">
      <c r="A16" s="226" t="s">
        <v>536</v>
      </c>
      <c r="B16" s="210">
        <v>39736</v>
      </c>
      <c r="C16" s="210">
        <v>33606</v>
      </c>
      <c r="D16" s="210">
        <v>76161</v>
      </c>
      <c r="E16" s="96">
        <v>91.7</v>
      </c>
      <c r="F16" s="210">
        <v>73008</v>
      </c>
      <c r="G16" s="96">
        <v>117.2</v>
      </c>
      <c r="H16" s="257"/>
    </row>
    <row r="17" spans="1:8" s="112" customFormat="1" ht="41.25" customHeight="1">
      <c r="A17" s="226" t="s">
        <v>550</v>
      </c>
      <c r="B17" s="210">
        <v>68806</v>
      </c>
      <c r="C17" s="210">
        <v>38286</v>
      </c>
      <c r="D17" s="210">
        <v>77613</v>
      </c>
      <c r="E17" s="96">
        <v>12.8</v>
      </c>
      <c r="F17" s="210">
        <v>36958</v>
      </c>
      <c r="G17" s="96">
        <v>-3.5</v>
      </c>
      <c r="H17" s="258" t="s">
        <v>1049</v>
      </c>
    </row>
    <row r="18" spans="1:8" s="112" customFormat="1" ht="24.75" customHeight="1">
      <c r="A18" s="226" t="s">
        <v>623</v>
      </c>
      <c r="B18" s="210">
        <v>51264</v>
      </c>
      <c r="C18" s="210">
        <v>48093</v>
      </c>
      <c r="D18" s="210">
        <v>12887</v>
      </c>
      <c r="E18" s="96">
        <v>-74.9</v>
      </c>
      <c r="F18" s="210">
        <v>3479</v>
      </c>
      <c r="G18" s="96">
        <v>-92.8</v>
      </c>
      <c r="H18" s="257"/>
    </row>
    <row r="19" spans="1:8" s="112" customFormat="1" ht="24.75" customHeight="1">
      <c r="A19" s="226" t="s">
        <v>643</v>
      </c>
      <c r="B19" s="210">
        <v>27682</v>
      </c>
      <c r="C19" s="210">
        <v>21486</v>
      </c>
      <c r="D19" s="210">
        <v>27012</v>
      </c>
      <c r="E19" s="96">
        <v>-2.4</v>
      </c>
      <c r="F19" s="210">
        <v>19741</v>
      </c>
      <c r="G19" s="96">
        <v>-8.1</v>
      </c>
      <c r="H19" s="257"/>
    </row>
    <row r="20" spans="1:8" s="112" customFormat="1" ht="24.75" customHeight="1">
      <c r="A20" s="226" t="s">
        <v>658</v>
      </c>
      <c r="B20" s="210">
        <v>4130</v>
      </c>
      <c r="C20" s="210">
        <v>987</v>
      </c>
      <c r="D20" s="210">
        <v>3939</v>
      </c>
      <c r="E20" s="96">
        <v>-4.6</v>
      </c>
      <c r="F20" s="210">
        <v>1203</v>
      </c>
      <c r="G20" s="96">
        <v>21.9</v>
      </c>
      <c r="H20" s="257"/>
    </row>
    <row r="21" spans="1:8" s="112" customFormat="1" ht="24.75" customHeight="1">
      <c r="A21" s="237" t="s">
        <v>736</v>
      </c>
      <c r="B21" s="210">
        <v>30</v>
      </c>
      <c r="C21" s="210">
        <v>0</v>
      </c>
      <c r="D21" s="210">
        <v>65</v>
      </c>
      <c r="E21" s="96">
        <v>116.7</v>
      </c>
      <c r="F21" s="210">
        <v>46</v>
      </c>
      <c r="G21" s="96"/>
      <c r="H21" s="257"/>
    </row>
    <row r="22" spans="1:8" s="112" customFormat="1" ht="24.75" customHeight="1">
      <c r="A22" s="237" t="s">
        <v>751</v>
      </c>
      <c r="B22" s="210">
        <v>3197</v>
      </c>
      <c r="C22" s="210">
        <v>2256</v>
      </c>
      <c r="D22" s="210">
        <v>7380</v>
      </c>
      <c r="E22" s="96">
        <v>130.8</v>
      </c>
      <c r="F22" s="210">
        <v>3406</v>
      </c>
      <c r="G22" s="96">
        <v>51</v>
      </c>
      <c r="H22" s="257"/>
    </row>
    <row r="23" spans="1:8" s="112" customFormat="1" ht="24.75" customHeight="1">
      <c r="A23" s="237" t="s">
        <v>750</v>
      </c>
      <c r="B23" s="210">
        <v>8368</v>
      </c>
      <c r="C23" s="210">
        <v>60</v>
      </c>
      <c r="D23" s="210">
        <v>9178</v>
      </c>
      <c r="E23" s="96">
        <v>9.7</v>
      </c>
      <c r="F23" s="210">
        <v>3600</v>
      </c>
      <c r="G23" s="96"/>
      <c r="H23" s="257"/>
    </row>
    <row r="24" spans="1:8" s="112" customFormat="1" ht="24.75" customHeight="1">
      <c r="A24" s="237" t="s">
        <v>737</v>
      </c>
      <c r="B24" s="210">
        <v>4094</v>
      </c>
      <c r="C24" s="210">
        <v>2611</v>
      </c>
      <c r="D24" s="210">
        <v>3055</v>
      </c>
      <c r="E24" s="96">
        <v>-25.4</v>
      </c>
      <c r="F24" s="210">
        <v>2544</v>
      </c>
      <c r="G24" s="96">
        <v>-2.6</v>
      </c>
      <c r="H24" s="257"/>
    </row>
    <row r="25" spans="1:8" s="112" customFormat="1" ht="24.75" customHeight="1">
      <c r="A25" s="238" t="s">
        <v>738</v>
      </c>
      <c r="B25" s="210">
        <v>6804</v>
      </c>
      <c r="C25" s="210">
        <v>5172</v>
      </c>
      <c r="D25" s="210">
        <v>1993</v>
      </c>
      <c r="E25" s="96">
        <v>-70.7</v>
      </c>
      <c r="F25" s="210">
        <v>0</v>
      </c>
      <c r="G25" s="96">
        <v>-100</v>
      </c>
      <c r="H25" s="257"/>
    </row>
    <row r="26" spans="1:8" s="112" customFormat="1" ht="24.75" customHeight="1">
      <c r="A26" s="237" t="s">
        <v>739</v>
      </c>
      <c r="B26" s="210">
        <v>5124</v>
      </c>
      <c r="C26" s="210">
        <v>5124</v>
      </c>
      <c r="D26" s="210">
        <v>14960</v>
      </c>
      <c r="E26" s="96">
        <v>192</v>
      </c>
      <c r="F26" s="210">
        <v>14960</v>
      </c>
      <c r="G26" s="96">
        <v>192</v>
      </c>
      <c r="H26" s="257"/>
    </row>
    <row r="27" spans="1:8" s="112" customFormat="1" ht="24.75" customHeight="1">
      <c r="A27" s="237" t="s">
        <v>712</v>
      </c>
      <c r="B27" s="210">
        <v>352</v>
      </c>
      <c r="C27" s="210">
        <v>352</v>
      </c>
      <c r="D27" s="210">
        <v>278</v>
      </c>
      <c r="E27" s="96">
        <v>-21</v>
      </c>
      <c r="F27" s="210">
        <v>278</v>
      </c>
      <c r="G27" s="96">
        <v>-21</v>
      </c>
      <c r="H27" s="257"/>
    </row>
    <row r="28" spans="1:8" s="241" customFormat="1" ht="26.25" customHeight="1">
      <c r="A28" s="245" t="s">
        <v>741</v>
      </c>
      <c r="B28" s="246">
        <v>661270</v>
      </c>
      <c r="C28" s="246">
        <v>479181</v>
      </c>
      <c r="D28" s="246">
        <v>741801</v>
      </c>
      <c r="E28" s="247">
        <v>12.2</v>
      </c>
      <c r="F28" s="246">
        <v>547254</v>
      </c>
      <c r="G28" s="247">
        <v>14.2</v>
      </c>
      <c r="H28" s="259"/>
    </row>
    <row r="29" spans="1:8" s="242" customFormat="1" ht="26.25" customHeight="1">
      <c r="A29" s="248" t="s">
        <v>742</v>
      </c>
      <c r="B29" s="249">
        <v>70281</v>
      </c>
      <c r="C29" s="249"/>
      <c r="D29" s="249">
        <v>76812</v>
      </c>
      <c r="E29" s="247">
        <v>9.3</v>
      </c>
      <c r="F29" s="250"/>
      <c r="G29" s="250"/>
      <c r="H29" s="251"/>
    </row>
    <row r="30" spans="1:8" s="242" customFormat="1" ht="26.25" customHeight="1">
      <c r="A30" s="248" t="s">
        <v>743</v>
      </c>
      <c r="B30" s="249">
        <v>315</v>
      </c>
      <c r="C30" s="249"/>
      <c r="D30" s="249"/>
      <c r="E30" s="247">
        <v>-100</v>
      </c>
      <c r="F30" s="250"/>
      <c r="G30" s="250"/>
      <c r="H30" s="251"/>
    </row>
    <row r="31" spans="1:8" s="242" customFormat="1" ht="26.25" customHeight="1">
      <c r="A31" s="248" t="s">
        <v>744</v>
      </c>
      <c r="B31" s="249">
        <v>260734</v>
      </c>
      <c r="C31" s="249"/>
      <c r="D31" s="249">
        <v>186074</v>
      </c>
      <c r="E31" s="247">
        <v>-28.6</v>
      </c>
      <c r="F31" s="250"/>
      <c r="G31" s="250"/>
      <c r="H31" s="251"/>
    </row>
    <row r="32" spans="1:8" s="242" customFormat="1" ht="26.25" customHeight="1">
      <c r="A32" s="248" t="s">
        <v>748</v>
      </c>
      <c r="B32" s="252">
        <v>-41</v>
      </c>
      <c r="C32" s="249"/>
      <c r="D32" s="249"/>
      <c r="E32" s="247">
        <v>-100</v>
      </c>
      <c r="F32" s="250"/>
      <c r="G32" s="250"/>
      <c r="H32" s="251"/>
    </row>
    <row r="33" spans="1:8" s="242" customFormat="1" ht="26.25" customHeight="1">
      <c r="A33" s="248" t="s">
        <v>745</v>
      </c>
      <c r="B33" s="252">
        <v>33815</v>
      </c>
      <c r="C33" s="249"/>
      <c r="D33" s="249">
        <v>32185</v>
      </c>
      <c r="E33" s="247">
        <v>-4.8</v>
      </c>
      <c r="F33" s="250"/>
      <c r="G33" s="250"/>
      <c r="H33" s="251"/>
    </row>
    <row r="34" spans="1:8" s="242" customFormat="1" ht="26.25" customHeight="1">
      <c r="A34" s="248" t="s">
        <v>746</v>
      </c>
      <c r="B34" s="252">
        <v>37</v>
      </c>
      <c r="C34" s="249"/>
      <c r="D34" s="249">
        <v>36</v>
      </c>
      <c r="E34" s="247">
        <v>-2.7</v>
      </c>
      <c r="F34" s="250"/>
      <c r="G34" s="250"/>
      <c r="H34" s="251"/>
    </row>
    <row r="35" spans="1:8" s="242" customFormat="1" ht="26.25" customHeight="1">
      <c r="A35" s="248" t="s">
        <v>747</v>
      </c>
      <c r="B35" s="252">
        <v>26132</v>
      </c>
      <c r="C35" s="249"/>
      <c r="D35" s="249">
        <v>11002</v>
      </c>
      <c r="E35" s="247">
        <v>-57.9</v>
      </c>
      <c r="F35" s="250"/>
      <c r="G35" s="250"/>
      <c r="H35" s="251"/>
    </row>
    <row r="36" spans="1:8" s="242" customFormat="1" ht="26.25" customHeight="1" thickBot="1">
      <c r="A36" s="239" t="s">
        <v>749</v>
      </c>
      <c r="B36" s="253">
        <v>1052543</v>
      </c>
      <c r="C36" s="253"/>
      <c r="D36" s="254">
        <v>1047910</v>
      </c>
      <c r="E36" s="240">
        <v>-0.4</v>
      </c>
      <c r="F36" s="255"/>
      <c r="G36" s="255"/>
      <c r="H36" s="256"/>
    </row>
    <row r="37" spans="1:12" ht="30" customHeight="1">
      <c r="A37" s="445" t="s">
        <v>950</v>
      </c>
      <c r="B37" s="445"/>
      <c r="C37" s="445"/>
      <c r="D37" s="445"/>
      <c r="E37" s="445"/>
      <c r="F37" s="445"/>
      <c r="G37" s="445"/>
      <c r="H37" s="445"/>
      <c r="I37" s="401"/>
      <c r="J37" s="401"/>
      <c r="K37" s="401"/>
      <c r="L37" s="24"/>
    </row>
  </sheetData>
  <sheetProtection/>
  <mergeCells count="10">
    <mergeCell ref="A37:H37"/>
    <mergeCell ref="A2:H2"/>
    <mergeCell ref="A4:A6"/>
    <mergeCell ref="B4:C4"/>
    <mergeCell ref="D4:G4"/>
    <mergeCell ref="H4:H6"/>
    <mergeCell ref="B5:B6"/>
    <mergeCell ref="C5:C6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7"/>
  <sheetViews>
    <sheetView showGridLines="0" zoomScalePageLayoutView="0" workbookViewId="0" topLeftCell="A124">
      <selection activeCell="A126" sqref="A126:IV131"/>
    </sheetView>
  </sheetViews>
  <sheetFormatPr defaultColWidth="16.75390625" defaultRowHeight="15.75"/>
  <cols>
    <col min="1" max="1" width="40.375" style="0" customWidth="1"/>
    <col min="2" max="2" width="16.75390625" style="0" customWidth="1"/>
    <col min="3" max="3" width="15.625" style="0" customWidth="1"/>
    <col min="4" max="254" width="9.00390625" style="0" customWidth="1"/>
    <col min="255" max="255" width="54.50390625" style="0" customWidth="1"/>
  </cols>
  <sheetData>
    <row r="1" spans="1:3" ht="14.25">
      <c r="A1" s="402" t="s">
        <v>986</v>
      </c>
      <c r="B1" s="8"/>
      <c r="C1" s="8"/>
    </row>
    <row r="2" spans="1:8" ht="27" customHeight="1">
      <c r="A2" s="455" t="s">
        <v>755</v>
      </c>
      <c r="B2" s="455"/>
      <c r="C2" s="455"/>
      <c r="D2" s="455"/>
      <c r="E2" s="455"/>
      <c r="F2" s="455"/>
      <c r="G2" s="455"/>
      <c r="H2" s="455"/>
    </row>
    <row r="3" spans="1:8" ht="15" customHeight="1" thickBot="1">
      <c r="A3" s="10"/>
      <c r="B3" s="8"/>
      <c r="G3" s="454" t="s">
        <v>1</v>
      </c>
      <c r="H3" s="454"/>
    </row>
    <row r="4" spans="1:9" s="113" customFormat="1" ht="22.5" customHeight="1">
      <c r="A4" s="447" t="s">
        <v>215</v>
      </c>
      <c r="B4" s="450" t="s">
        <v>216</v>
      </c>
      <c r="C4" s="451"/>
      <c r="D4" s="450" t="s">
        <v>217</v>
      </c>
      <c r="E4" s="451"/>
      <c r="F4" s="451"/>
      <c r="G4" s="456"/>
      <c r="H4" s="457" t="s">
        <v>218</v>
      </c>
      <c r="I4" s="112"/>
    </row>
    <row r="5" spans="1:9" s="113" customFormat="1" ht="20.25" customHeight="1">
      <c r="A5" s="448"/>
      <c r="B5" s="460" t="s">
        <v>219</v>
      </c>
      <c r="C5" s="461" t="s">
        <v>220</v>
      </c>
      <c r="D5" s="463" t="s">
        <v>219</v>
      </c>
      <c r="E5" s="464"/>
      <c r="F5" s="465" t="s">
        <v>220</v>
      </c>
      <c r="G5" s="466"/>
      <c r="H5" s="458"/>
      <c r="I5" s="112"/>
    </row>
    <row r="6" spans="1:9" s="113" customFormat="1" ht="25.5" customHeight="1" thickBot="1">
      <c r="A6" s="449"/>
      <c r="B6" s="449"/>
      <c r="C6" s="462"/>
      <c r="D6" s="114" t="s">
        <v>221</v>
      </c>
      <c r="E6" s="115" t="s">
        <v>222</v>
      </c>
      <c r="F6" s="116" t="s">
        <v>221</v>
      </c>
      <c r="G6" s="117" t="s">
        <v>222</v>
      </c>
      <c r="H6" s="459"/>
      <c r="I6" s="112"/>
    </row>
    <row r="7" spans="1:8" s="124" customFormat="1" ht="18" customHeight="1">
      <c r="A7" s="118" t="s">
        <v>3</v>
      </c>
      <c r="B7" s="119">
        <v>42737</v>
      </c>
      <c r="C7" s="120">
        <v>39233</v>
      </c>
      <c r="D7" s="119">
        <f>D8+D15+D21+D27+D34+D41+D49+D54+D59+D68+D71+D75+D78+D84+D87+D94+D98+D101+D106+D110+D114+D118+D121+D123</f>
        <v>46264</v>
      </c>
      <c r="E7" s="121">
        <f>(D7/B7-1)*100</f>
        <v>8.3</v>
      </c>
      <c r="F7" s="120">
        <f>SUM(F8,F15,F21,F27,F34,F41,F49,F54,F59,F68,F71,F75,F78,F84,F87,F94,F98,F101,F106,F110,F114,F118,F121,F123)</f>
        <v>43891</v>
      </c>
      <c r="G7" s="122">
        <f>(F7/C7-1)*100</f>
        <v>11.9</v>
      </c>
      <c r="H7" s="123"/>
    </row>
    <row r="8" spans="1:8" s="131" customFormat="1" ht="18" customHeight="1">
      <c r="A8" s="125" t="s">
        <v>223</v>
      </c>
      <c r="B8" s="126">
        <v>1475</v>
      </c>
      <c r="C8" s="127">
        <v>1421</v>
      </c>
      <c r="D8" s="126">
        <f>SUM(D9:D14)</f>
        <v>1387</v>
      </c>
      <c r="E8" s="128"/>
      <c r="F8" s="127">
        <f>SUM(F9:F14)</f>
        <v>1365</v>
      </c>
      <c r="G8" s="129"/>
      <c r="H8" s="130"/>
    </row>
    <row r="9" spans="1:9" s="113" customFormat="1" ht="18" customHeight="1">
      <c r="A9" s="132" t="s">
        <v>224</v>
      </c>
      <c r="B9" s="94">
        <v>838</v>
      </c>
      <c r="C9" s="133">
        <v>838</v>
      </c>
      <c r="D9" s="134">
        <v>1124</v>
      </c>
      <c r="E9" s="128"/>
      <c r="F9" s="133">
        <v>1124</v>
      </c>
      <c r="G9" s="129"/>
      <c r="H9" s="135"/>
      <c r="I9" s="112"/>
    </row>
    <row r="10" spans="1:9" s="113" customFormat="1" ht="18" customHeight="1">
      <c r="A10" s="132" t="s">
        <v>225</v>
      </c>
      <c r="B10" s="94">
        <v>417</v>
      </c>
      <c r="C10" s="133">
        <v>417</v>
      </c>
      <c r="D10" s="134">
        <v>27</v>
      </c>
      <c r="E10" s="128"/>
      <c r="F10" s="133">
        <v>27</v>
      </c>
      <c r="G10" s="129"/>
      <c r="H10" s="135"/>
      <c r="I10" s="112"/>
    </row>
    <row r="11" spans="1:9" s="113" customFormat="1" ht="18" customHeight="1">
      <c r="A11" s="132" t="s">
        <v>226</v>
      </c>
      <c r="B11" s="94">
        <v>158</v>
      </c>
      <c r="C11" s="133">
        <v>104</v>
      </c>
      <c r="D11" s="134">
        <v>105</v>
      </c>
      <c r="E11" s="128"/>
      <c r="F11" s="133">
        <v>105</v>
      </c>
      <c r="G11" s="129"/>
      <c r="H11" s="135"/>
      <c r="I11" s="112"/>
    </row>
    <row r="12" spans="1:9" s="113" customFormat="1" ht="18" customHeight="1">
      <c r="A12" s="132" t="s">
        <v>227</v>
      </c>
      <c r="B12" s="94">
        <v>42</v>
      </c>
      <c r="C12" s="133">
        <v>42</v>
      </c>
      <c r="D12" s="134">
        <v>53</v>
      </c>
      <c r="E12" s="128"/>
      <c r="F12" s="133">
        <v>31</v>
      </c>
      <c r="G12" s="129"/>
      <c r="H12" s="135"/>
      <c r="I12" s="112"/>
    </row>
    <row r="13" spans="1:9" s="113" customFormat="1" ht="18" customHeight="1">
      <c r="A13" s="132" t="s">
        <v>228</v>
      </c>
      <c r="B13" s="94">
        <v>20</v>
      </c>
      <c r="C13" s="133">
        <v>20</v>
      </c>
      <c r="D13" s="134"/>
      <c r="E13" s="136"/>
      <c r="F13" s="133"/>
      <c r="G13" s="129"/>
      <c r="H13" s="135"/>
      <c r="I13" s="112"/>
    </row>
    <row r="14" spans="1:9" s="113" customFormat="1" ht="18" customHeight="1">
      <c r="A14" s="137" t="s">
        <v>229</v>
      </c>
      <c r="B14" s="94"/>
      <c r="C14" s="133"/>
      <c r="D14" s="134">
        <v>78</v>
      </c>
      <c r="E14" s="136"/>
      <c r="F14" s="133">
        <v>78</v>
      </c>
      <c r="G14" s="129"/>
      <c r="H14" s="135"/>
      <c r="I14" s="112"/>
    </row>
    <row r="15" spans="1:8" s="131" customFormat="1" ht="18" customHeight="1">
      <c r="A15" s="125" t="s">
        <v>230</v>
      </c>
      <c r="B15" s="126">
        <v>556</v>
      </c>
      <c r="C15" s="127">
        <v>556</v>
      </c>
      <c r="D15" s="126">
        <f>SUM(D16:D20)</f>
        <v>843</v>
      </c>
      <c r="E15" s="128"/>
      <c r="F15" s="127">
        <f>SUM(F16:F20)</f>
        <v>843</v>
      </c>
      <c r="G15" s="129"/>
      <c r="H15" s="130"/>
    </row>
    <row r="16" spans="1:9" s="113" customFormat="1" ht="18" customHeight="1">
      <c r="A16" s="132" t="s">
        <v>224</v>
      </c>
      <c r="B16" s="94">
        <v>429</v>
      </c>
      <c r="C16" s="133">
        <v>429</v>
      </c>
      <c r="D16" s="134">
        <v>432</v>
      </c>
      <c r="E16" s="128"/>
      <c r="F16" s="133">
        <v>432</v>
      </c>
      <c r="G16" s="129"/>
      <c r="H16" s="135"/>
      <c r="I16" s="112"/>
    </row>
    <row r="17" spans="1:9" s="113" customFormat="1" ht="18" customHeight="1">
      <c r="A17" s="132" t="s">
        <v>225</v>
      </c>
      <c r="B17" s="94">
        <v>75</v>
      </c>
      <c r="C17" s="133">
        <v>75</v>
      </c>
      <c r="D17" s="134">
        <v>111</v>
      </c>
      <c r="E17" s="128"/>
      <c r="F17" s="133">
        <v>111</v>
      </c>
      <c r="G17" s="129"/>
      <c r="H17" s="135"/>
      <c r="I17" s="112"/>
    </row>
    <row r="18" spans="1:9" s="113" customFormat="1" ht="18" customHeight="1">
      <c r="A18" s="137" t="s">
        <v>231</v>
      </c>
      <c r="B18" s="94"/>
      <c r="C18" s="133"/>
      <c r="D18" s="134">
        <v>144</v>
      </c>
      <c r="E18" s="128"/>
      <c r="F18" s="133">
        <v>144</v>
      </c>
      <c r="G18" s="129"/>
      <c r="H18" s="135"/>
      <c r="I18" s="112"/>
    </row>
    <row r="19" spans="1:9" s="113" customFormat="1" ht="18" customHeight="1">
      <c r="A19" s="132" t="s">
        <v>232</v>
      </c>
      <c r="B19" s="94">
        <v>52</v>
      </c>
      <c r="C19" s="133">
        <v>52</v>
      </c>
      <c r="D19" s="134">
        <v>11</v>
      </c>
      <c r="E19" s="128"/>
      <c r="F19" s="133">
        <v>11</v>
      </c>
      <c r="G19" s="129"/>
      <c r="H19" s="135"/>
      <c r="I19" s="112"/>
    </row>
    <row r="20" spans="1:9" s="113" customFormat="1" ht="18" customHeight="1">
      <c r="A20" s="132" t="s">
        <v>233</v>
      </c>
      <c r="B20" s="94"/>
      <c r="C20" s="133"/>
      <c r="D20" s="134">
        <v>145</v>
      </c>
      <c r="E20" s="128"/>
      <c r="F20" s="133">
        <v>145</v>
      </c>
      <c r="G20" s="129"/>
      <c r="H20" s="135"/>
      <c r="I20" s="112"/>
    </row>
    <row r="21" spans="1:8" s="131" customFormat="1" ht="18" customHeight="1">
      <c r="A21" s="125" t="s">
        <v>234</v>
      </c>
      <c r="B21" s="126">
        <v>7755</v>
      </c>
      <c r="C21" s="127">
        <v>7683</v>
      </c>
      <c r="D21" s="126">
        <f>SUM(D22:D26)</f>
        <v>9733</v>
      </c>
      <c r="E21" s="128"/>
      <c r="F21" s="127">
        <f>SUM(F22:F26)</f>
        <v>9625</v>
      </c>
      <c r="G21" s="129"/>
      <c r="H21" s="130"/>
    </row>
    <row r="22" spans="1:9" s="113" customFormat="1" ht="18" customHeight="1">
      <c r="A22" s="132" t="s">
        <v>224</v>
      </c>
      <c r="B22" s="94">
        <v>5546</v>
      </c>
      <c r="C22" s="133">
        <v>5546</v>
      </c>
      <c r="D22" s="134">
        <v>8009</v>
      </c>
      <c r="E22" s="128"/>
      <c r="F22" s="133">
        <v>8009</v>
      </c>
      <c r="G22" s="129"/>
      <c r="H22" s="135"/>
      <c r="I22" s="112"/>
    </row>
    <row r="23" spans="1:9" s="113" customFormat="1" ht="18" customHeight="1">
      <c r="A23" s="132" t="s">
        <v>225</v>
      </c>
      <c r="B23" s="94">
        <v>869</v>
      </c>
      <c r="C23" s="133">
        <v>869</v>
      </c>
      <c r="D23" s="134">
        <v>723</v>
      </c>
      <c r="E23" s="128"/>
      <c r="F23" s="133">
        <v>723</v>
      </c>
      <c r="G23" s="129"/>
      <c r="H23" s="135"/>
      <c r="I23" s="112"/>
    </row>
    <row r="24" spans="1:9" s="113" customFormat="1" ht="18" customHeight="1">
      <c r="A24" s="132" t="s">
        <v>235</v>
      </c>
      <c r="B24" s="94">
        <v>260</v>
      </c>
      <c r="C24" s="133">
        <v>188</v>
      </c>
      <c r="D24" s="134">
        <v>329</v>
      </c>
      <c r="E24" s="128"/>
      <c r="F24" s="133">
        <v>221</v>
      </c>
      <c r="G24" s="129"/>
      <c r="H24" s="135"/>
      <c r="I24" s="112"/>
    </row>
    <row r="25" spans="1:9" s="113" customFormat="1" ht="18" customHeight="1">
      <c r="A25" s="132" t="s">
        <v>236</v>
      </c>
      <c r="B25" s="94">
        <v>121</v>
      </c>
      <c r="C25" s="133">
        <v>121</v>
      </c>
      <c r="D25" s="134">
        <v>121</v>
      </c>
      <c r="E25" s="128"/>
      <c r="F25" s="133">
        <v>121</v>
      </c>
      <c r="G25" s="129"/>
      <c r="H25" s="135"/>
      <c r="I25" s="112"/>
    </row>
    <row r="26" spans="1:9" s="113" customFormat="1" ht="18" customHeight="1">
      <c r="A26" s="132" t="s">
        <v>237</v>
      </c>
      <c r="B26" s="94">
        <v>959</v>
      </c>
      <c r="C26" s="133">
        <v>959</v>
      </c>
      <c r="D26" s="134">
        <v>551</v>
      </c>
      <c r="E26" s="128"/>
      <c r="F26" s="133">
        <v>551</v>
      </c>
      <c r="G26" s="129"/>
      <c r="H26" s="135"/>
      <c r="I26" s="112"/>
    </row>
    <row r="27" spans="1:8" s="131" customFormat="1" ht="18" customHeight="1">
      <c r="A27" s="125" t="s">
        <v>238</v>
      </c>
      <c r="B27" s="126">
        <v>2348</v>
      </c>
      <c r="C27" s="127">
        <v>782</v>
      </c>
      <c r="D27" s="126">
        <f>SUM(D28:D33)</f>
        <v>2402</v>
      </c>
      <c r="E27" s="128"/>
      <c r="F27" s="127">
        <f>SUM(F28:F33)</f>
        <v>1133</v>
      </c>
      <c r="G27" s="129"/>
      <c r="H27" s="130"/>
    </row>
    <row r="28" spans="1:9" s="113" customFormat="1" ht="18" customHeight="1">
      <c r="A28" s="132" t="s">
        <v>224</v>
      </c>
      <c r="B28" s="94">
        <v>488</v>
      </c>
      <c r="C28" s="133">
        <v>488</v>
      </c>
      <c r="D28" s="134">
        <v>777</v>
      </c>
      <c r="E28" s="128"/>
      <c r="F28" s="133">
        <v>777</v>
      </c>
      <c r="G28" s="129"/>
      <c r="H28" s="135"/>
      <c r="I28" s="112"/>
    </row>
    <row r="29" spans="1:9" s="113" customFormat="1" ht="18" customHeight="1">
      <c r="A29" s="132" t="s">
        <v>225</v>
      </c>
      <c r="B29" s="94">
        <v>278</v>
      </c>
      <c r="C29" s="133">
        <v>278</v>
      </c>
      <c r="D29" s="134">
        <v>276</v>
      </c>
      <c r="E29" s="128"/>
      <c r="F29" s="133">
        <v>276</v>
      </c>
      <c r="G29" s="129"/>
      <c r="H29" s="135"/>
      <c r="I29" s="112"/>
    </row>
    <row r="30" spans="1:9" s="113" customFormat="1" ht="18" customHeight="1">
      <c r="A30" s="132" t="s">
        <v>239</v>
      </c>
      <c r="B30" s="94">
        <v>15</v>
      </c>
      <c r="C30" s="133"/>
      <c r="D30" s="134">
        <v>115</v>
      </c>
      <c r="E30" s="128"/>
      <c r="F30" s="133"/>
      <c r="G30" s="129"/>
      <c r="H30" s="135"/>
      <c r="I30" s="112"/>
    </row>
    <row r="31" spans="1:9" s="113" customFormat="1" ht="18" customHeight="1">
      <c r="A31" s="137" t="s">
        <v>240</v>
      </c>
      <c r="B31" s="94"/>
      <c r="C31" s="133"/>
      <c r="D31" s="134">
        <v>9</v>
      </c>
      <c r="E31" s="128"/>
      <c r="F31" s="133">
        <v>9</v>
      </c>
      <c r="G31" s="129"/>
      <c r="H31" s="135"/>
      <c r="I31" s="112"/>
    </row>
    <row r="32" spans="1:9" s="113" customFormat="1" ht="18" customHeight="1">
      <c r="A32" s="132" t="s">
        <v>241</v>
      </c>
      <c r="B32" s="94">
        <v>18</v>
      </c>
      <c r="C32" s="133">
        <v>16</v>
      </c>
      <c r="D32" s="134">
        <v>100</v>
      </c>
      <c r="E32" s="128"/>
      <c r="F32" s="133">
        <v>26</v>
      </c>
      <c r="G32" s="129"/>
      <c r="H32" s="135"/>
      <c r="I32" s="112"/>
    </row>
    <row r="33" spans="1:9" s="113" customFormat="1" ht="18" customHeight="1">
      <c r="A33" s="132" t="s">
        <v>242</v>
      </c>
      <c r="B33" s="94">
        <v>1549</v>
      </c>
      <c r="C33" s="133"/>
      <c r="D33" s="134">
        <v>1125</v>
      </c>
      <c r="E33" s="128"/>
      <c r="F33" s="133">
        <v>45</v>
      </c>
      <c r="G33" s="129"/>
      <c r="H33" s="135"/>
      <c r="I33" s="112"/>
    </row>
    <row r="34" spans="1:8" s="131" customFormat="1" ht="18" customHeight="1">
      <c r="A34" s="125" t="s">
        <v>243</v>
      </c>
      <c r="B34" s="126">
        <v>1147</v>
      </c>
      <c r="C34" s="127">
        <v>1147</v>
      </c>
      <c r="D34" s="126">
        <f>SUM(D35:D40)</f>
        <v>1110</v>
      </c>
      <c r="E34" s="128"/>
      <c r="F34" s="127">
        <f>SUM(F35:F40)</f>
        <v>1110</v>
      </c>
      <c r="G34" s="129"/>
      <c r="H34" s="130"/>
    </row>
    <row r="35" spans="1:9" s="113" customFormat="1" ht="18" customHeight="1">
      <c r="A35" s="132" t="s">
        <v>224</v>
      </c>
      <c r="B35" s="94">
        <v>366</v>
      </c>
      <c r="C35" s="133">
        <v>366</v>
      </c>
      <c r="D35" s="134">
        <v>377</v>
      </c>
      <c r="E35" s="128"/>
      <c r="F35" s="133">
        <v>377</v>
      </c>
      <c r="G35" s="129"/>
      <c r="H35" s="135"/>
      <c r="I35" s="112"/>
    </row>
    <row r="36" spans="1:9" s="113" customFormat="1" ht="18" customHeight="1">
      <c r="A36" s="132" t="s">
        <v>225</v>
      </c>
      <c r="B36" s="94">
        <v>127</v>
      </c>
      <c r="C36" s="133">
        <v>127</v>
      </c>
      <c r="D36" s="134">
        <v>98</v>
      </c>
      <c r="E36" s="128"/>
      <c r="F36" s="133">
        <v>98</v>
      </c>
      <c r="G36" s="129"/>
      <c r="H36" s="135"/>
      <c r="I36" s="112"/>
    </row>
    <row r="37" spans="1:9" s="113" customFormat="1" ht="18" customHeight="1">
      <c r="A37" s="132" t="s">
        <v>244</v>
      </c>
      <c r="B37" s="94">
        <v>400</v>
      </c>
      <c r="C37" s="133">
        <v>400</v>
      </c>
      <c r="D37" s="134">
        <v>193</v>
      </c>
      <c r="E37" s="128"/>
      <c r="F37" s="133">
        <v>193</v>
      </c>
      <c r="G37" s="129"/>
      <c r="H37" s="135"/>
      <c r="I37" s="112"/>
    </row>
    <row r="38" spans="1:9" s="113" customFormat="1" ht="18" customHeight="1">
      <c r="A38" s="132" t="s">
        <v>245</v>
      </c>
      <c r="B38" s="94">
        <v>38</v>
      </c>
      <c r="C38" s="133">
        <v>38</v>
      </c>
      <c r="D38" s="134">
        <v>18</v>
      </c>
      <c r="E38" s="128"/>
      <c r="F38" s="133">
        <v>18</v>
      </c>
      <c r="G38" s="129"/>
      <c r="H38" s="135"/>
      <c r="I38" s="112"/>
    </row>
    <row r="39" spans="1:9" s="113" customFormat="1" ht="18" customHeight="1">
      <c r="A39" s="132" t="s">
        <v>236</v>
      </c>
      <c r="B39" s="94">
        <v>216</v>
      </c>
      <c r="C39" s="133">
        <v>216</v>
      </c>
      <c r="D39" s="134">
        <v>418</v>
      </c>
      <c r="E39" s="128"/>
      <c r="F39" s="133">
        <v>418</v>
      </c>
      <c r="G39" s="129"/>
      <c r="H39" s="135"/>
      <c r="I39" s="112"/>
    </row>
    <row r="40" spans="1:9" s="113" customFormat="1" ht="18" customHeight="1">
      <c r="A40" s="132" t="s">
        <v>246</v>
      </c>
      <c r="B40" s="94"/>
      <c r="C40" s="133"/>
      <c r="D40" s="134">
        <v>6</v>
      </c>
      <c r="E40" s="128"/>
      <c r="F40" s="133">
        <v>6</v>
      </c>
      <c r="G40" s="129"/>
      <c r="H40" s="135"/>
      <c r="I40" s="112"/>
    </row>
    <row r="41" spans="1:8" s="131" customFormat="1" ht="18" customHeight="1">
      <c r="A41" s="125" t="s">
        <v>247</v>
      </c>
      <c r="B41" s="126">
        <v>1599</v>
      </c>
      <c r="C41" s="127">
        <v>1519</v>
      </c>
      <c r="D41" s="126">
        <f>SUM(D42:D48)</f>
        <v>1670</v>
      </c>
      <c r="E41" s="128"/>
      <c r="F41" s="127">
        <f>SUM(F42:F48)</f>
        <v>1585</v>
      </c>
      <c r="G41" s="129"/>
      <c r="H41" s="130"/>
    </row>
    <row r="42" spans="1:9" s="113" customFormat="1" ht="18" customHeight="1">
      <c r="A42" s="132" t="s">
        <v>224</v>
      </c>
      <c r="B42" s="94">
        <v>1143</v>
      </c>
      <c r="C42" s="133">
        <v>1143</v>
      </c>
      <c r="D42" s="134">
        <v>1192</v>
      </c>
      <c r="E42" s="128"/>
      <c r="F42" s="133">
        <v>1192</v>
      </c>
      <c r="G42" s="129"/>
      <c r="H42" s="135"/>
      <c r="I42" s="112"/>
    </row>
    <row r="43" spans="1:9" s="113" customFormat="1" ht="18" customHeight="1">
      <c r="A43" s="132" t="s">
        <v>225</v>
      </c>
      <c r="B43" s="94">
        <v>227</v>
      </c>
      <c r="C43" s="133">
        <v>172</v>
      </c>
      <c r="D43" s="134">
        <v>305</v>
      </c>
      <c r="E43" s="128"/>
      <c r="F43" s="133">
        <v>250</v>
      </c>
      <c r="G43" s="129"/>
      <c r="H43" s="135"/>
      <c r="I43" s="112"/>
    </row>
    <row r="44" spans="1:9" s="113" customFormat="1" ht="18" customHeight="1">
      <c r="A44" s="132" t="s">
        <v>248</v>
      </c>
      <c r="B44" s="94">
        <v>87</v>
      </c>
      <c r="C44" s="133">
        <v>87</v>
      </c>
      <c r="D44" s="134">
        <v>35</v>
      </c>
      <c r="E44" s="128"/>
      <c r="F44" s="133">
        <v>35</v>
      </c>
      <c r="G44" s="129"/>
      <c r="H44" s="135"/>
      <c r="I44" s="112"/>
    </row>
    <row r="45" spans="1:9" s="113" customFormat="1" ht="18" customHeight="1">
      <c r="A45" s="132" t="s">
        <v>249</v>
      </c>
      <c r="B45" s="94">
        <v>13</v>
      </c>
      <c r="C45" s="133">
        <v>13</v>
      </c>
      <c r="D45" s="134">
        <v>21</v>
      </c>
      <c r="E45" s="128"/>
      <c r="F45" s="133">
        <v>21</v>
      </c>
      <c r="G45" s="129"/>
      <c r="H45" s="135"/>
      <c r="I45" s="112"/>
    </row>
    <row r="46" spans="1:9" s="113" customFormat="1" ht="18" customHeight="1">
      <c r="A46" s="132" t="s">
        <v>250</v>
      </c>
      <c r="B46" s="94">
        <v>94</v>
      </c>
      <c r="C46" s="133">
        <v>94</v>
      </c>
      <c r="D46" s="134">
        <v>87</v>
      </c>
      <c r="E46" s="128"/>
      <c r="F46" s="133">
        <v>87</v>
      </c>
      <c r="G46" s="129"/>
      <c r="H46" s="135"/>
      <c r="I46" s="112"/>
    </row>
    <row r="47" spans="1:9" s="113" customFormat="1" ht="18" customHeight="1">
      <c r="A47" s="132" t="s">
        <v>236</v>
      </c>
      <c r="B47" s="94"/>
      <c r="C47" s="133"/>
      <c r="D47" s="134"/>
      <c r="E47" s="128"/>
      <c r="F47" s="133"/>
      <c r="G47" s="129"/>
      <c r="H47" s="135"/>
      <c r="I47" s="112"/>
    </row>
    <row r="48" spans="1:9" s="113" customFormat="1" ht="18" customHeight="1">
      <c r="A48" s="132" t="s">
        <v>251</v>
      </c>
      <c r="B48" s="94">
        <v>35</v>
      </c>
      <c r="C48" s="133">
        <v>10</v>
      </c>
      <c r="D48" s="134">
        <v>30</v>
      </c>
      <c r="E48" s="128"/>
      <c r="F48" s="133"/>
      <c r="G48" s="129"/>
      <c r="H48" s="135"/>
      <c r="I48" s="112"/>
    </row>
    <row r="49" spans="1:8" s="131" customFormat="1" ht="18" customHeight="1">
      <c r="A49" s="125" t="s">
        <v>252</v>
      </c>
      <c r="B49" s="126">
        <v>3446</v>
      </c>
      <c r="C49" s="127">
        <v>3446</v>
      </c>
      <c r="D49" s="126">
        <f>SUM(D50:D53)</f>
        <v>3981</v>
      </c>
      <c r="E49" s="128"/>
      <c r="F49" s="127">
        <f>SUM(F50:F53)</f>
        <v>3981</v>
      </c>
      <c r="G49" s="129"/>
      <c r="H49" s="130"/>
    </row>
    <row r="50" spans="1:9" s="113" customFormat="1" ht="18" customHeight="1">
      <c r="A50" s="132" t="s">
        <v>253</v>
      </c>
      <c r="B50" s="94">
        <v>50</v>
      </c>
      <c r="C50" s="133">
        <v>50</v>
      </c>
      <c r="D50" s="134">
        <v>100</v>
      </c>
      <c r="E50" s="128"/>
      <c r="F50" s="133">
        <v>100</v>
      </c>
      <c r="G50" s="129"/>
      <c r="H50" s="135"/>
      <c r="I50" s="112"/>
    </row>
    <row r="51" spans="1:9" s="113" customFormat="1" ht="18" customHeight="1">
      <c r="A51" s="132" t="s">
        <v>254</v>
      </c>
      <c r="B51" s="94">
        <v>739</v>
      </c>
      <c r="C51" s="133">
        <v>739</v>
      </c>
      <c r="D51" s="134">
        <v>750</v>
      </c>
      <c r="E51" s="128"/>
      <c r="F51" s="133">
        <v>750</v>
      </c>
      <c r="G51" s="129"/>
      <c r="H51" s="135"/>
      <c r="I51" s="112"/>
    </row>
    <row r="52" spans="1:9" s="113" customFormat="1" ht="18" customHeight="1">
      <c r="A52" s="132" t="s">
        <v>255</v>
      </c>
      <c r="B52" s="94">
        <v>2657</v>
      </c>
      <c r="C52" s="133">
        <v>2657</v>
      </c>
      <c r="D52" s="134">
        <v>3131</v>
      </c>
      <c r="E52" s="128"/>
      <c r="F52" s="133">
        <v>3131</v>
      </c>
      <c r="G52" s="129"/>
      <c r="H52" s="135"/>
      <c r="I52" s="112"/>
    </row>
    <row r="53" spans="1:9" s="113" customFormat="1" ht="18" customHeight="1">
      <c r="A53" s="132" t="s">
        <v>249</v>
      </c>
      <c r="B53" s="94"/>
      <c r="C53" s="133"/>
      <c r="D53" s="94"/>
      <c r="E53" s="128"/>
      <c r="F53" s="133"/>
      <c r="G53" s="129"/>
      <c r="H53" s="135"/>
      <c r="I53" s="112"/>
    </row>
    <row r="54" spans="1:8" s="131" customFormat="1" ht="18" customHeight="1">
      <c r="A54" s="125" t="s">
        <v>256</v>
      </c>
      <c r="B54" s="126">
        <v>469</v>
      </c>
      <c r="C54" s="127">
        <v>444</v>
      </c>
      <c r="D54" s="126">
        <f>SUM(D55:D58)</f>
        <v>487</v>
      </c>
      <c r="E54" s="128"/>
      <c r="F54" s="127">
        <f>SUM(F55:F58)</f>
        <v>447</v>
      </c>
      <c r="G54" s="129"/>
      <c r="H54" s="130"/>
    </row>
    <row r="55" spans="1:9" s="113" customFormat="1" ht="18" customHeight="1">
      <c r="A55" s="132" t="s">
        <v>224</v>
      </c>
      <c r="B55" s="94">
        <v>408</v>
      </c>
      <c r="C55" s="133">
        <v>408</v>
      </c>
      <c r="D55" s="134">
        <v>432</v>
      </c>
      <c r="E55" s="128"/>
      <c r="F55" s="133">
        <v>432</v>
      </c>
      <c r="G55" s="129"/>
      <c r="H55" s="135"/>
      <c r="I55" s="112"/>
    </row>
    <row r="56" spans="1:9" s="113" customFormat="1" ht="18" customHeight="1">
      <c r="A56" s="132" t="s">
        <v>257</v>
      </c>
      <c r="B56" s="94">
        <v>41</v>
      </c>
      <c r="C56" s="133">
        <v>31</v>
      </c>
      <c r="D56" s="134">
        <v>39</v>
      </c>
      <c r="E56" s="128"/>
      <c r="F56" s="133">
        <v>14</v>
      </c>
      <c r="G56" s="129"/>
      <c r="H56" s="135"/>
      <c r="I56" s="112"/>
    </row>
    <row r="57" spans="1:9" s="113" customFormat="1" ht="18" customHeight="1">
      <c r="A57" s="132" t="s">
        <v>249</v>
      </c>
      <c r="B57" s="94">
        <v>5</v>
      </c>
      <c r="C57" s="133">
        <v>5</v>
      </c>
      <c r="D57" s="134">
        <v>1</v>
      </c>
      <c r="E57" s="128"/>
      <c r="F57" s="133">
        <v>1</v>
      </c>
      <c r="G57" s="129"/>
      <c r="H57" s="135"/>
      <c r="I57" s="112"/>
    </row>
    <row r="58" spans="1:9" s="113" customFormat="1" ht="18" customHeight="1">
      <c r="A58" s="132" t="s">
        <v>258</v>
      </c>
      <c r="B58" s="94">
        <v>15</v>
      </c>
      <c r="C58" s="133"/>
      <c r="D58" s="134">
        <v>15</v>
      </c>
      <c r="E58" s="128"/>
      <c r="F58" s="133"/>
      <c r="G58" s="129"/>
      <c r="H58" s="135"/>
      <c r="I58" s="112"/>
    </row>
    <row r="59" spans="1:8" s="131" customFormat="1" ht="18" customHeight="1">
      <c r="A59" s="125" t="s">
        <v>259</v>
      </c>
      <c r="B59" s="126">
        <v>1202</v>
      </c>
      <c r="C59" s="127">
        <v>644</v>
      </c>
      <c r="D59" s="126">
        <f>SUM(D60:D67)</f>
        <v>755</v>
      </c>
      <c r="E59" s="128"/>
      <c r="F59" s="127">
        <f>SUM(F60:F67)</f>
        <v>466</v>
      </c>
      <c r="G59" s="129"/>
      <c r="H59" s="130"/>
    </row>
    <row r="60" spans="1:9" s="113" customFormat="1" ht="18" customHeight="1">
      <c r="A60" s="132" t="s">
        <v>224</v>
      </c>
      <c r="B60" s="94">
        <v>397</v>
      </c>
      <c r="C60" s="133">
        <v>397</v>
      </c>
      <c r="D60" s="94"/>
      <c r="E60" s="128"/>
      <c r="F60" s="133"/>
      <c r="G60" s="129"/>
      <c r="H60" s="135"/>
      <c r="I60" s="112"/>
    </row>
    <row r="61" spans="1:9" s="113" customFormat="1" ht="18" customHeight="1">
      <c r="A61" s="132" t="s">
        <v>225</v>
      </c>
      <c r="B61" s="94">
        <v>236</v>
      </c>
      <c r="C61" s="133">
        <v>236</v>
      </c>
      <c r="D61" s="94"/>
      <c r="E61" s="128"/>
      <c r="F61" s="133"/>
      <c r="G61" s="129"/>
      <c r="H61" s="135"/>
      <c r="I61" s="112"/>
    </row>
    <row r="62" spans="1:9" s="113" customFormat="1" ht="18" customHeight="1">
      <c r="A62" s="132" t="s">
        <v>260</v>
      </c>
      <c r="B62" s="94">
        <v>37</v>
      </c>
      <c r="C62" s="133">
        <v>11</v>
      </c>
      <c r="D62" s="94">
        <v>45</v>
      </c>
      <c r="E62" s="128"/>
      <c r="F62" s="133">
        <v>21</v>
      </c>
      <c r="G62" s="129"/>
      <c r="H62" s="135"/>
      <c r="I62" s="112"/>
    </row>
    <row r="63" spans="1:9" s="113" customFormat="1" ht="18" customHeight="1">
      <c r="A63" s="132" t="s">
        <v>261</v>
      </c>
      <c r="B63" s="94">
        <v>521</v>
      </c>
      <c r="C63" s="133"/>
      <c r="D63" s="94">
        <v>22</v>
      </c>
      <c r="E63" s="128"/>
      <c r="F63" s="133"/>
      <c r="G63" s="129"/>
      <c r="H63" s="135"/>
      <c r="I63" s="112"/>
    </row>
    <row r="64" spans="1:9" s="113" customFormat="1" ht="18" customHeight="1">
      <c r="A64" s="132" t="s">
        <v>262</v>
      </c>
      <c r="B64" s="94"/>
      <c r="C64" s="133"/>
      <c r="D64" s="94"/>
      <c r="E64" s="128"/>
      <c r="F64" s="133"/>
      <c r="G64" s="129"/>
      <c r="H64" s="135"/>
      <c r="I64" s="112"/>
    </row>
    <row r="65" spans="1:9" s="113" customFormat="1" ht="18" customHeight="1">
      <c r="A65" s="132" t="s">
        <v>263</v>
      </c>
      <c r="B65" s="94"/>
      <c r="C65" s="133"/>
      <c r="D65" s="94"/>
      <c r="E65" s="128"/>
      <c r="F65" s="133"/>
      <c r="G65" s="129"/>
      <c r="H65" s="135"/>
      <c r="I65" s="112"/>
    </row>
    <row r="66" spans="1:9" s="113" customFormat="1" ht="18" customHeight="1">
      <c r="A66" s="132" t="s">
        <v>264</v>
      </c>
      <c r="B66" s="94"/>
      <c r="C66" s="133"/>
      <c r="D66" s="94"/>
      <c r="E66" s="128"/>
      <c r="F66" s="133"/>
      <c r="G66" s="129"/>
      <c r="H66" s="135"/>
      <c r="I66" s="112"/>
    </row>
    <row r="67" spans="1:9" s="113" customFormat="1" ht="18" customHeight="1">
      <c r="A67" s="132" t="s">
        <v>265</v>
      </c>
      <c r="B67" s="94">
        <v>11</v>
      </c>
      <c r="C67" s="133"/>
      <c r="D67" s="94">
        <v>688</v>
      </c>
      <c r="E67" s="128"/>
      <c r="F67" s="133">
        <v>445</v>
      </c>
      <c r="G67" s="129"/>
      <c r="H67" s="135"/>
      <c r="I67" s="112"/>
    </row>
    <row r="68" spans="1:8" s="131" customFormat="1" ht="18" customHeight="1">
      <c r="A68" s="125" t="s">
        <v>266</v>
      </c>
      <c r="B68" s="126">
        <v>621</v>
      </c>
      <c r="C68" s="127">
        <v>621</v>
      </c>
      <c r="D68" s="138">
        <f>SUM(D69:D70)</f>
        <v>683</v>
      </c>
      <c r="E68" s="128"/>
      <c r="F68" s="127">
        <f>SUM(F69:F70)</f>
        <v>683</v>
      </c>
      <c r="G68" s="129"/>
      <c r="H68" s="130"/>
    </row>
    <row r="69" spans="1:9" s="113" customFormat="1" ht="18" customHeight="1">
      <c r="A69" s="132" t="s">
        <v>224</v>
      </c>
      <c r="B69" s="94">
        <v>526</v>
      </c>
      <c r="C69" s="133">
        <v>526</v>
      </c>
      <c r="D69" s="94">
        <v>566</v>
      </c>
      <c r="E69" s="128"/>
      <c r="F69" s="133">
        <v>566</v>
      </c>
      <c r="G69" s="129"/>
      <c r="H69" s="135"/>
      <c r="I69" s="112"/>
    </row>
    <row r="70" spans="1:9" s="113" customFormat="1" ht="18" customHeight="1">
      <c r="A70" s="132" t="s">
        <v>225</v>
      </c>
      <c r="B70" s="94">
        <v>95</v>
      </c>
      <c r="C70" s="133">
        <v>95</v>
      </c>
      <c r="D70" s="94">
        <v>117</v>
      </c>
      <c r="E70" s="128"/>
      <c r="F70" s="133">
        <v>117</v>
      </c>
      <c r="G70" s="129"/>
      <c r="H70" s="135"/>
      <c r="I70" s="112"/>
    </row>
    <row r="71" spans="1:8" s="131" customFormat="1" ht="18" customHeight="1">
      <c r="A71" s="125" t="s">
        <v>267</v>
      </c>
      <c r="B71" s="126">
        <v>392</v>
      </c>
      <c r="C71" s="127">
        <v>392</v>
      </c>
      <c r="D71" s="126">
        <f>SUM(D72:D74)</f>
        <v>619</v>
      </c>
      <c r="E71" s="128"/>
      <c r="F71" s="127">
        <f>SUM(F72:F74)</f>
        <v>619</v>
      </c>
      <c r="G71" s="129"/>
      <c r="H71" s="130"/>
    </row>
    <row r="72" spans="1:9" s="113" customFormat="1" ht="18" customHeight="1">
      <c r="A72" s="132" t="s">
        <v>224</v>
      </c>
      <c r="B72" s="94">
        <v>384</v>
      </c>
      <c r="C72" s="133">
        <v>384</v>
      </c>
      <c r="D72" s="134">
        <v>364</v>
      </c>
      <c r="E72" s="128"/>
      <c r="F72" s="133">
        <v>364</v>
      </c>
      <c r="G72" s="129"/>
      <c r="H72" s="135"/>
      <c r="I72" s="112"/>
    </row>
    <row r="73" spans="1:9" s="113" customFormat="1" ht="18" customHeight="1">
      <c r="A73" s="132" t="s">
        <v>225</v>
      </c>
      <c r="B73" s="94">
        <v>8</v>
      </c>
      <c r="C73" s="133">
        <v>8</v>
      </c>
      <c r="D73" s="134">
        <v>35</v>
      </c>
      <c r="E73" s="128"/>
      <c r="F73" s="133">
        <v>35</v>
      </c>
      <c r="G73" s="129"/>
      <c r="H73" s="135"/>
      <c r="I73" s="112"/>
    </row>
    <row r="74" spans="1:9" s="113" customFormat="1" ht="18" customHeight="1">
      <c r="A74" s="132" t="s">
        <v>268</v>
      </c>
      <c r="B74" s="94"/>
      <c r="C74" s="133"/>
      <c r="D74" s="134">
        <v>220</v>
      </c>
      <c r="E74" s="128"/>
      <c r="F74" s="133">
        <v>220</v>
      </c>
      <c r="G74" s="129"/>
      <c r="H74" s="135"/>
      <c r="I74" s="112"/>
    </row>
    <row r="75" spans="1:8" s="131" customFormat="1" ht="18" customHeight="1">
      <c r="A75" s="125" t="s">
        <v>269</v>
      </c>
      <c r="B75" s="126">
        <v>4508</v>
      </c>
      <c r="C75" s="127">
        <v>4508</v>
      </c>
      <c r="D75" s="126">
        <v>4996</v>
      </c>
      <c r="E75" s="128"/>
      <c r="F75" s="127">
        <f>SUM(F76:F77)</f>
        <v>4996</v>
      </c>
      <c r="G75" s="129"/>
      <c r="H75" s="130"/>
    </row>
    <row r="76" spans="1:9" s="113" customFormat="1" ht="18" customHeight="1">
      <c r="A76" s="132" t="s">
        <v>224</v>
      </c>
      <c r="B76" s="94">
        <v>3459</v>
      </c>
      <c r="C76" s="133">
        <v>3459</v>
      </c>
      <c r="D76" s="94">
        <v>3990</v>
      </c>
      <c r="E76" s="128"/>
      <c r="F76" s="133">
        <v>3990</v>
      </c>
      <c r="G76" s="129"/>
      <c r="H76" s="135"/>
      <c r="I76" s="112"/>
    </row>
    <row r="77" spans="1:9" s="113" customFormat="1" ht="18" customHeight="1">
      <c r="A77" s="132" t="s">
        <v>225</v>
      </c>
      <c r="B77" s="94">
        <v>1049</v>
      </c>
      <c r="C77" s="133">
        <v>1049</v>
      </c>
      <c r="D77" s="94">
        <v>1006</v>
      </c>
      <c r="E77" s="128"/>
      <c r="F77" s="133">
        <v>1006</v>
      </c>
      <c r="G77" s="129"/>
      <c r="H77" s="135"/>
      <c r="I77" s="112"/>
    </row>
    <row r="78" spans="1:8" s="131" customFormat="1" ht="18" customHeight="1">
      <c r="A78" s="125" t="s">
        <v>270</v>
      </c>
      <c r="B78" s="126">
        <v>387</v>
      </c>
      <c r="C78" s="127"/>
      <c r="D78" s="126">
        <v>225</v>
      </c>
      <c r="E78" s="128"/>
      <c r="F78" s="127">
        <f>SUM(F79:F83)</f>
        <v>159</v>
      </c>
      <c r="G78" s="129"/>
      <c r="H78" s="130"/>
    </row>
    <row r="79" spans="1:9" s="113" customFormat="1" ht="18" customHeight="1">
      <c r="A79" s="132" t="s">
        <v>271</v>
      </c>
      <c r="B79" s="94"/>
      <c r="C79" s="133"/>
      <c r="D79" s="94">
        <v>159</v>
      </c>
      <c r="E79" s="128"/>
      <c r="F79" s="133">
        <v>159</v>
      </c>
      <c r="G79" s="129"/>
      <c r="H79" s="135"/>
      <c r="I79" s="112"/>
    </row>
    <row r="80" spans="1:9" s="113" customFormat="1" ht="18" customHeight="1">
      <c r="A80" s="132" t="s">
        <v>272</v>
      </c>
      <c r="B80" s="94">
        <v>50</v>
      </c>
      <c r="C80" s="133"/>
      <c r="D80" s="94">
        <v>25</v>
      </c>
      <c r="E80" s="128"/>
      <c r="F80" s="133"/>
      <c r="G80" s="129"/>
      <c r="H80" s="135"/>
      <c r="I80" s="112"/>
    </row>
    <row r="81" spans="1:9" s="113" customFormat="1" ht="18" customHeight="1">
      <c r="A81" s="132" t="s">
        <v>273</v>
      </c>
      <c r="B81" s="94">
        <v>337</v>
      </c>
      <c r="C81" s="133"/>
      <c r="D81" s="94"/>
      <c r="E81" s="128"/>
      <c r="F81" s="133"/>
      <c r="G81" s="129"/>
      <c r="H81" s="135"/>
      <c r="I81" s="112"/>
    </row>
    <row r="82" spans="1:9" s="113" customFormat="1" ht="18" customHeight="1">
      <c r="A82" s="132" t="s">
        <v>274</v>
      </c>
      <c r="B82" s="94"/>
      <c r="C82" s="133"/>
      <c r="D82" s="94">
        <v>41</v>
      </c>
      <c r="E82" s="128"/>
      <c r="F82" s="133"/>
      <c r="G82" s="129"/>
      <c r="H82" s="135"/>
      <c r="I82" s="112"/>
    </row>
    <row r="83" spans="1:9" s="113" customFormat="1" ht="18" customHeight="1">
      <c r="A83" s="132" t="s">
        <v>275</v>
      </c>
      <c r="B83" s="94"/>
      <c r="C83" s="133"/>
      <c r="D83" s="94"/>
      <c r="E83" s="128"/>
      <c r="F83" s="133"/>
      <c r="G83" s="129"/>
      <c r="H83" s="135"/>
      <c r="I83" s="112"/>
    </row>
    <row r="84" spans="1:8" s="131" customFormat="1" ht="18" customHeight="1">
      <c r="A84" s="125" t="s">
        <v>276</v>
      </c>
      <c r="B84" s="126">
        <v>75</v>
      </c>
      <c r="C84" s="127">
        <v>75</v>
      </c>
      <c r="D84" s="138">
        <v>78</v>
      </c>
      <c r="E84" s="128"/>
      <c r="F84" s="127">
        <v>78</v>
      </c>
      <c r="G84" s="129"/>
      <c r="H84" s="130"/>
    </row>
    <row r="85" spans="1:9" s="113" customFormat="1" ht="18" customHeight="1">
      <c r="A85" s="132" t="s">
        <v>224</v>
      </c>
      <c r="B85" s="94">
        <v>74</v>
      </c>
      <c r="C85" s="133">
        <v>74</v>
      </c>
      <c r="D85" s="94">
        <v>77</v>
      </c>
      <c r="E85" s="128"/>
      <c r="F85" s="133">
        <v>77</v>
      </c>
      <c r="G85" s="129"/>
      <c r="H85" s="135"/>
      <c r="I85" s="112"/>
    </row>
    <row r="86" spans="1:9" s="113" customFormat="1" ht="18" customHeight="1">
      <c r="A86" s="132" t="s">
        <v>225</v>
      </c>
      <c r="B86" s="94">
        <v>1</v>
      </c>
      <c r="C86" s="133">
        <v>1</v>
      </c>
      <c r="D86" s="94">
        <v>1</v>
      </c>
      <c r="E86" s="128"/>
      <c r="F86" s="133">
        <v>1</v>
      </c>
      <c r="G86" s="129"/>
      <c r="H86" s="135"/>
      <c r="I86" s="112"/>
    </row>
    <row r="87" spans="1:8" s="131" customFormat="1" ht="18" customHeight="1">
      <c r="A87" s="125" t="s">
        <v>277</v>
      </c>
      <c r="B87" s="126">
        <v>883</v>
      </c>
      <c r="C87" s="127">
        <v>814</v>
      </c>
      <c r="D87" s="126">
        <v>686</v>
      </c>
      <c r="E87" s="128"/>
      <c r="F87" s="127">
        <f>SUM(F88:F93)</f>
        <v>636</v>
      </c>
      <c r="G87" s="129"/>
      <c r="H87" s="130"/>
    </row>
    <row r="88" spans="1:9" s="113" customFormat="1" ht="18" customHeight="1">
      <c r="A88" s="132" t="s">
        <v>224</v>
      </c>
      <c r="B88" s="94">
        <v>336</v>
      </c>
      <c r="C88" s="133">
        <v>336</v>
      </c>
      <c r="D88" s="94">
        <v>364</v>
      </c>
      <c r="E88" s="128"/>
      <c r="F88" s="133">
        <v>364</v>
      </c>
      <c r="G88" s="129"/>
      <c r="H88" s="135"/>
      <c r="I88" s="112"/>
    </row>
    <row r="89" spans="1:9" s="113" customFormat="1" ht="18" customHeight="1">
      <c r="A89" s="132" t="s">
        <v>225</v>
      </c>
      <c r="B89" s="94">
        <v>35</v>
      </c>
      <c r="C89" s="133">
        <v>35</v>
      </c>
      <c r="D89" s="94">
        <v>21</v>
      </c>
      <c r="E89" s="128"/>
      <c r="F89" s="133">
        <v>21</v>
      </c>
      <c r="G89" s="129"/>
      <c r="H89" s="135"/>
      <c r="I89" s="112"/>
    </row>
    <row r="90" spans="1:9" s="113" customFormat="1" ht="18" customHeight="1">
      <c r="A90" s="132" t="s">
        <v>278</v>
      </c>
      <c r="B90" s="94">
        <v>230</v>
      </c>
      <c r="C90" s="133">
        <v>210</v>
      </c>
      <c r="D90" s="94">
        <v>32</v>
      </c>
      <c r="E90" s="128"/>
      <c r="F90" s="133">
        <v>32</v>
      </c>
      <c r="G90" s="129"/>
      <c r="H90" s="135"/>
      <c r="I90" s="112"/>
    </row>
    <row r="91" spans="1:9" s="113" customFormat="1" ht="18" customHeight="1">
      <c r="A91" s="132" t="s">
        <v>279</v>
      </c>
      <c r="B91" s="94">
        <v>276</v>
      </c>
      <c r="C91" s="133">
        <v>233</v>
      </c>
      <c r="D91" s="94">
        <v>255</v>
      </c>
      <c r="E91" s="128"/>
      <c r="F91" s="133">
        <v>214</v>
      </c>
      <c r="G91" s="129"/>
      <c r="H91" s="135"/>
      <c r="I91" s="112"/>
    </row>
    <row r="92" spans="1:9" s="113" customFormat="1" ht="18" customHeight="1">
      <c r="A92" s="132" t="s">
        <v>236</v>
      </c>
      <c r="B92" s="94"/>
      <c r="C92" s="133"/>
      <c r="D92" s="94"/>
      <c r="E92" s="128"/>
      <c r="F92" s="133"/>
      <c r="G92" s="129"/>
      <c r="H92" s="135"/>
      <c r="I92" s="112"/>
    </row>
    <row r="93" spans="1:9" s="113" customFormat="1" ht="18" customHeight="1">
      <c r="A93" s="132" t="s">
        <v>280</v>
      </c>
      <c r="B93" s="94">
        <v>6</v>
      </c>
      <c r="C93" s="133"/>
      <c r="D93" s="94">
        <v>14</v>
      </c>
      <c r="E93" s="128"/>
      <c r="F93" s="133">
        <v>5</v>
      </c>
      <c r="G93" s="129"/>
      <c r="H93" s="135"/>
      <c r="I93" s="112"/>
    </row>
    <row r="94" spans="1:8" s="131" customFormat="1" ht="18" customHeight="1">
      <c r="A94" s="125" t="s">
        <v>281</v>
      </c>
      <c r="B94" s="126">
        <v>191</v>
      </c>
      <c r="C94" s="127">
        <v>191</v>
      </c>
      <c r="D94" s="126">
        <v>142</v>
      </c>
      <c r="E94" s="128"/>
      <c r="F94" s="127">
        <f>SUM(F95:F97)</f>
        <v>142</v>
      </c>
      <c r="G94" s="129"/>
      <c r="H94" s="130"/>
    </row>
    <row r="95" spans="1:9" s="113" customFormat="1" ht="18" customHeight="1">
      <c r="A95" s="132" t="s">
        <v>224</v>
      </c>
      <c r="B95" s="94">
        <v>133</v>
      </c>
      <c r="C95" s="133">
        <v>133</v>
      </c>
      <c r="D95" s="94">
        <v>139</v>
      </c>
      <c r="E95" s="128"/>
      <c r="F95" s="133">
        <v>139</v>
      </c>
      <c r="G95" s="129"/>
      <c r="H95" s="135"/>
      <c r="I95" s="112"/>
    </row>
    <row r="96" spans="1:9" s="113" customFormat="1" ht="18" customHeight="1">
      <c r="A96" s="132" t="s">
        <v>282</v>
      </c>
      <c r="B96" s="94">
        <v>58</v>
      </c>
      <c r="C96" s="133">
        <v>58</v>
      </c>
      <c r="D96" s="94">
        <v>3</v>
      </c>
      <c r="E96" s="128"/>
      <c r="F96" s="133">
        <v>3</v>
      </c>
      <c r="G96" s="129"/>
      <c r="H96" s="135"/>
      <c r="I96" s="112"/>
    </row>
    <row r="97" spans="1:9" s="113" customFormat="1" ht="18" customHeight="1">
      <c r="A97" s="132" t="s">
        <v>283</v>
      </c>
      <c r="B97" s="94"/>
      <c r="C97" s="133"/>
      <c r="D97" s="94"/>
      <c r="E97" s="128"/>
      <c r="F97" s="133"/>
      <c r="G97" s="129"/>
      <c r="H97" s="135"/>
      <c r="I97" s="112"/>
    </row>
    <row r="98" spans="1:8" s="131" customFormat="1" ht="18" customHeight="1">
      <c r="A98" s="125" t="s">
        <v>284</v>
      </c>
      <c r="B98" s="126">
        <v>305</v>
      </c>
      <c r="C98" s="127">
        <v>305</v>
      </c>
      <c r="D98" s="126">
        <v>344</v>
      </c>
      <c r="E98" s="128"/>
      <c r="F98" s="127">
        <f>SUM(F99:F100)</f>
        <v>344</v>
      </c>
      <c r="G98" s="129"/>
      <c r="H98" s="130"/>
    </row>
    <row r="99" spans="1:9" s="113" customFormat="1" ht="18" customHeight="1">
      <c r="A99" s="132" t="s">
        <v>224</v>
      </c>
      <c r="B99" s="94">
        <v>144</v>
      </c>
      <c r="C99" s="133">
        <v>144</v>
      </c>
      <c r="D99" s="94">
        <v>156</v>
      </c>
      <c r="E99" s="128"/>
      <c r="F99" s="133">
        <v>156</v>
      </c>
      <c r="G99" s="129"/>
      <c r="H99" s="135"/>
      <c r="I99" s="112"/>
    </row>
    <row r="100" spans="1:9" s="113" customFormat="1" ht="18" customHeight="1">
      <c r="A100" s="132" t="s">
        <v>225</v>
      </c>
      <c r="B100" s="94">
        <v>161</v>
      </c>
      <c r="C100" s="133">
        <v>161</v>
      </c>
      <c r="D100" s="94">
        <v>188</v>
      </c>
      <c r="E100" s="128"/>
      <c r="F100" s="133">
        <v>188</v>
      </c>
      <c r="G100" s="129"/>
      <c r="H100" s="135"/>
      <c r="I100" s="112"/>
    </row>
    <row r="101" spans="1:8" s="131" customFormat="1" ht="18" customHeight="1">
      <c r="A101" s="125" t="s">
        <v>285</v>
      </c>
      <c r="B101" s="126">
        <v>956</v>
      </c>
      <c r="C101" s="127">
        <v>913</v>
      </c>
      <c r="D101" s="126">
        <v>1030</v>
      </c>
      <c r="E101" s="128"/>
      <c r="F101" s="127">
        <f>SUM(F102:F105)</f>
        <v>967</v>
      </c>
      <c r="G101" s="129"/>
      <c r="H101" s="130"/>
    </row>
    <row r="102" spans="1:9" s="113" customFormat="1" ht="18" customHeight="1">
      <c r="A102" s="132" t="s">
        <v>224</v>
      </c>
      <c r="B102" s="94">
        <v>488</v>
      </c>
      <c r="C102" s="133">
        <v>488</v>
      </c>
      <c r="D102" s="94">
        <v>519</v>
      </c>
      <c r="E102" s="128"/>
      <c r="F102" s="133">
        <v>519</v>
      </c>
      <c r="G102" s="129"/>
      <c r="H102" s="135"/>
      <c r="I102" s="112"/>
    </row>
    <row r="103" spans="1:9" s="113" customFormat="1" ht="18" customHeight="1">
      <c r="A103" s="132" t="s">
        <v>225</v>
      </c>
      <c r="B103" s="94">
        <v>371</v>
      </c>
      <c r="C103" s="133">
        <v>337</v>
      </c>
      <c r="D103" s="94">
        <v>408</v>
      </c>
      <c r="E103" s="128"/>
      <c r="F103" s="133">
        <v>354</v>
      </c>
      <c r="G103" s="129"/>
      <c r="H103" s="135"/>
      <c r="I103" s="112"/>
    </row>
    <row r="104" spans="1:9" s="113" customFormat="1" ht="18" customHeight="1">
      <c r="A104" s="132" t="s">
        <v>236</v>
      </c>
      <c r="B104" s="94">
        <v>83</v>
      </c>
      <c r="C104" s="133">
        <v>83</v>
      </c>
      <c r="D104" s="94">
        <v>94</v>
      </c>
      <c r="E104" s="128"/>
      <c r="F104" s="133">
        <v>94</v>
      </c>
      <c r="G104" s="129"/>
      <c r="H104" s="135"/>
      <c r="I104" s="112"/>
    </row>
    <row r="105" spans="1:9" s="113" customFormat="1" ht="18" customHeight="1">
      <c r="A105" s="132" t="s">
        <v>286</v>
      </c>
      <c r="B105" s="94">
        <v>14</v>
      </c>
      <c r="C105" s="133">
        <v>5</v>
      </c>
      <c r="D105" s="94">
        <v>9</v>
      </c>
      <c r="E105" s="128"/>
      <c r="F105" s="133"/>
      <c r="G105" s="129"/>
      <c r="H105" s="135"/>
      <c r="I105" s="112"/>
    </row>
    <row r="106" spans="1:8" s="131" customFormat="1" ht="18" customHeight="1">
      <c r="A106" s="125" t="s">
        <v>287</v>
      </c>
      <c r="B106" s="126">
        <v>8205</v>
      </c>
      <c r="C106" s="127">
        <v>7705</v>
      </c>
      <c r="D106" s="126">
        <v>8282</v>
      </c>
      <c r="E106" s="128"/>
      <c r="F106" s="127">
        <f>SUM(F107:F109)</f>
        <v>7921</v>
      </c>
      <c r="G106" s="129"/>
      <c r="H106" s="130"/>
    </row>
    <row r="107" spans="1:9" s="113" customFormat="1" ht="18" customHeight="1">
      <c r="A107" s="132" t="s">
        <v>224</v>
      </c>
      <c r="B107" s="94">
        <v>5876</v>
      </c>
      <c r="C107" s="133">
        <v>5876</v>
      </c>
      <c r="D107" s="94">
        <v>5989</v>
      </c>
      <c r="E107" s="128"/>
      <c r="F107" s="133">
        <v>5989</v>
      </c>
      <c r="G107" s="129"/>
      <c r="H107" s="135"/>
      <c r="I107" s="112"/>
    </row>
    <row r="108" spans="1:9" s="113" customFormat="1" ht="18" customHeight="1">
      <c r="A108" s="132" t="s">
        <v>225</v>
      </c>
      <c r="B108" s="94">
        <v>2329</v>
      </c>
      <c r="C108" s="133">
        <v>1829</v>
      </c>
      <c r="D108" s="94">
        <v>2293</v>
      </c>
      <c r="E108" s="128"/>
      <c r="F108" s="133">
        <v>1932</v>
      </c>
      <c r="G108" s="129"/>
      <c r="H108" s="135"/>
      <c r="I108" s="112"/>
    </row>
    <row r="109" spans="1:9" s="113" customFormat="1" ht="18" customHeight="1">
      <c r="A109" s="132" t="s">
        <v>288</v>
      </c>
      <c r="B109" s="94"/>
      <c r="C109" s="133"/>
      <c r="D109" s="94"/>
      <c r="E109" s="128"/>
      <c r="F109" s="133"/>
      <c r="G109" s="129"/>
      <c r="H109" s="135"/>
      <c r="I109" s="112"/>
    </row>
    <row r="110" spans="1:8" s="131" customFormat="1" ht="18" customHeight="1">
      <c r="A110" s="125" t="s">
        <v>289</v>
      </c>
      <c r="B110" s="126">
        <v>1660</v>
      </c>
      <c r="C110" s="127">
        <v>1660</v>
      </c>
      <c r="D110" s="126">
        <v>1960</v>
      </c>
      <c r="E110" s="128"/>
      <c r="F110" s="127">
        <f>SUM(F111:F113)</f>
        <v>1960</v>
      </c>
      <c r="G110" s="129"/>
      <c r="H110" s="130"/>
    </row>
    <row r="111" spans="1:9" s="113" customFormat="1" ht="18" customHeight="1">
      <c r="A111" s="132" t="s">
        <v>224</v>
      </c>
      <c r="B111" s="94">
        <v>420</v>
      </c>
      <c r="C111" s="133">
        <v>420</v>
      </c>
      <c r="D111" s="94">
        <v>398</v>
      </c>
      <c r="E111" s="128"/>
      <c r="F111" s="133">
        <v>398</v>
      </c>
      <c r="G111" s="129"/>
      <c r="H111" s="135"/>
      <c r="I111" s="112"/>
    </row>
    <row r="112" spans="1:9" s="113" customFormat="1" ht="18" customHeight="1">
      <c r="A112" s="132" t="s">
        <v>225</v>
      </c>
      <c r="B112" s="94">
        <v>1180</v>
      </c>
      <c r="C112" s="133">
        <v>1180</v>
      </c>
      <c r="D112" s="94">
        <v>1562</v>
      </c>
      <c r="E112" s="128"/>
      <c r="F112" s="133">
        <v>1562</v>
      </c>
      <c r="G112" s="129"/>
      <c r="H112" s="135"/>
      <c r="I112" s="112"/>
    </row>
    <row r="113" spans="1:9" s="113" customFormat="1" ht="18" customHeight="1">
      <c r="A113" s="132" t="s">
        <v>290</v>
      </c>
      <c r="B113" s="94">
        <v>60</v>
      </c>
      <c r="C113" s="133">
        <v>60</v>
      </c>
      <c r="D113" s="94"/>
      <c r="E113" s="128"/>
      <c r="F113" s="133"/>
      <c r="G113" s="129"/>
      <c r="H113" s="135"/>
      <c r="I113" s="112"/>
    </row>
    <row r="114" spans="1:8" s="131" customFormat="1" ht="18" customHeight="1">
      <c r="A114" s="125" t="s">
        <v>291</v>
      </c>
      <c r="B114" s="126">
        <v>1011</v>
      </c>
      <c r="C114" s="127">
        <v>1011</v>
      </c>
      <c r="D114" s="126">
        <v>864</v>
      </c>
      <c r="E114" s="128"/>
      <c r="F114" s="127">
        <f>SUM(F115:F117)</f>
        <v>844</v>
      </c>
      <c r="G114" s="129"/>
      <c r="H114" s="130"/>
    </row>
    <row r="115" spans="1:9" s="113" customFormat="1" ht="18" customHeight="1">
      <c r="A115" s="132" t="s">
        <v>224</v>
      </c>
      <c r="B115" s="94">
        <v>290</v>
      </c>
      <c r="C115" s="133">
        <v>290</v>
      </c>
      <c r="D115" s="94">
        <v>384</v>
      </c>
      <c r="E115" s="128"/>
      <c r="F115" s="133">
        <v>384</v>
      </c>
      <c r="G115" s="129"/>
      <c r="H115" s="135"/>
      <c r="I115" s="112"/>
    </row>
    <row r="116" spans="1:9" s="113" customFormat="1" ht="18" customHeight="1">
      <c r="A116" s="132" t="s">
        <v>225</v>
      </c>
      <c r="B116" s="94">
        <v>375</v>
      </c>
      <c r="C116" s="133">
        <v>375</v>
      </c>
      <c r="D116" s="94">
        <v>340</v>
      </c>
      <c r="E116" s="128"/>
      <c r="F116" s="133">
        <v>320</v>
      </c>
      <c r="G116" s="129"/>
      <c r="H116" s="135"/>
      <c r="I116" s="112"/>
    </row>
    <row r="117" spans="1:9" s="113" customFormat="1" ht="18" customHeight="1">
      <c r="A117" s="132" t="s">
        <v>292</v>
      </c>
      <c r="B117" s="94">
        <v>346</v>
      </c>
      <c r="C117" s="133">
        <v>346</v>
      </c>
      <c r="D117" s="94">
        <v>140</v>
      </c>
      <c r="E117" s="128"/>
      <c r="F117" s="133">
        <v>140</v>
      </c>
      <c r="G117" s="129"/>
      <c r="H117" s="135"/>
      <c r="I117" s="112"/>
    </row>
    <row r="118" spans="1:8" s="131" customFormat="1" ht="18" customHeight="1">
      <c r="A118" s="125" t="s">
        <v>293</v>
      </c>
      <c r="B118" s="126">
        <v>204</v>
      </c>
      <c r="C118" s="127">
        <v>204</v>
      </c>
      <c r="D118" s="126">
        <v>221</v>
      </c>
      <c r="E118" s="128"/>
      <c r="F118" s="127">
        <f>SUM(F119:F120)</f>
        <v>221</v>
      </c>
      <c r="G118" s="129"/>
      <c r="H118" s="130"/>
    </row>
    <row r="119" spans="1:9" s="113" customFormat="1" ht="18" customHeight="1">
      <c r="A119" s="132" t="s">
        <v>224</v>
      </c>
      <c r="B119" s="94">
        <v>113</v>
      </c>
      <c r="C119" s="133">
        <v>113</v>
      </c>
      <c r="D119" s="94">
        <v>130</v>
      </c>
      <c r="E119" s="128"/>
      <c r="F119" s="133">
        <v>130</v>
      </c>
      <c r="G119" s="129"/>
      <c r="H119" s="135"/>
      <c r="I119" s="112"/>
    </row>
    <row r="120" spans="1:9" s="113" customFormat="1" ht="18" customHeight="1">
      <c r="A120" s="132" t="s">
        <v>225</v>
      </c>
      <c r="B120" s="94">
        <v>91</v>
      </c>
      <c r="C120" s="133">
        <v>91</v>
      </c>
      <c r="D120" s="94">
        <v>91</v>
      </c>
      <c r="E120" s="128"/>
      <c r="F120" s="133">
        <v>91</v>
      </c>
      <c r="G120" s="129"/>
      <c r="H120" s="135"/>
      <c r="I120" s="112"/>
    </row>
    <row r="121" spans="1:8" s="131" customFormat="1" ht="18" customHeight="1">
      <c r="A121" s="125" t="s">
        <v>294</v>
      </c>
      <c r="B121" s="126"/>
      <c r="C121" s="127"/>
      <c r="D121" s="126"/>
      <c r="E121" s="128"/>
      <c r="F121" s="127"/>
      <c r="G121" s="129"/>
      <c r="H121" s="130"/>
    </row>
    <row r="122" spans="1:9" s="113" customFormat="1" ht="18" customHeight="1">
      <c r="A122" s="132" t="s">
        <v>225</v>
      </c>
      <c r="B122" s="94"/>
      <c r="C122" s="133"/>
      <c r="D122" s="94"/>
      <c r="E122" s="128"/>
      <c r="F122" s="133"/>
      <c r="G122" s="129"/>
      <c r="H122" s="135"/>
      <c r="I122" s="112"/>
    </row>
    <row r="123" spans="1:8" s="131" customFormat="1" ht="18" customHeight="1">
      <c r="A123" s="125" t="s">
        <v>295</v>
      </c>
      <c r="B123" s="126">
        <v>3342</v>
      </c>
      <c r="C123" s="127">
        <v>3192</v>
      </c>
      <c r="D123" s="126">
        <v>3766</v>
      </c>
      <c r="E123" s="128"/>
      <c r="F123" s="127">
        <v>3766</v>
      </c>
      <c r="G123" s="129"/>
      <c r="H123" s="130"/>
    </row>
    <row r="124" spans="1:9" s="113" customFormat="1" ht="18" customHeight="1" thickBot="1">
      <c r="A124" s="139" t="s">
        <v>296</v>
      </c>
      <c r="B124" s="140">
        <v>3342</v>
      </c>
      <c r="C124" s="141">
        <v>3192</v>
      </c>
      <c r="D124" s="140">
        <v>3766</v>
      </c>
      <c r="E124" s="142"/>
      <c r="F124" s="141">
        <v>3766</v>
      </c>
      <c r="G124" s="143"/>
      <c r="H124" s="135"/>
      <c r="I124" s="112"/>
    </row>
    <row r="125" spans="1:8" s="124" customFormat="1" ht="18" customHeight="1" thickBot="1">
      <c r="A125" s="144" t="s">
        <v>297</v>
      </c>
      <c r="B125" s="119">
        <v>750</v>
      </c>
      <c r="C125" s="120">
        <v>448</v>
      </c>
      <c r="D125" s="119">
        <v>381</v>
      </c>
      <c r="E125" s="121">
        <f>(D125/B125-1)*100</f>
        <v>-49.2</v>
      </c>
      <c r="F125" s="120">
        <v>374</v>
      </c>
      <c r="G125" s="122">
        <v>-16.5</v>
      </c>
      <c r="H125" s="145"/>
    </row>
    <row r="126" spans="1:8" s="124" customFormat="1" ht="18" customHeight="1">
      <c r="A126" s="144" t="s">
        <v>298</v>
      </c>
      <c r="B126" s="119">
        <v>38270</v>
      </c>
      <c r="C126" s="120">
        <v>35751</v>
      </c>
      <c r="D126" s="119">
        <v>37987</v>
      </c>
      <c r="E126" s="121">
        <f>(D126/B126-1)*100</f>
        <v>-0.7</v>
      </c>
      <c r="F126" s="120">
        <f>SUM(F127,F131,F145,F150,F155,F165)</f>
        <v>35045</v>
      </c>
      <c r="G126" s="122">
        <f>(F126/C126-1)*100</f>
        <v>-2</v>
      </c>
      <c r="H126" s="145"/>
    </row>
    <row r="127" spans="1:8" s="131" customFormat="1" ht="18" customHeight="1">
      <c r="A127" s="125" t="s">
        <v>299</v>
      </c>
      <c r="B127" s="126">
        <v>1922</v>
      </c>
      <c r="C127" s="127">
        <v>1874</v>
      </c>
      <c r="D127" s="126">
        <v>1296</v>
      </c>
      <c r="E127" s="128"/>
      <c r="F127" s="127">
        <f>SUM(F128:F130)</f>
        <v>1260</v>
      </c>
      <c r="G127" s="129"/>
      <c r="H127" s="146"/>
    </row>
    <row r="128" spans="1:9" s="113" customFormat="1" ht="18" customHeight="1">
      <c r="A128" s="132" t="s">
        <v>300</v>
      </c>
      <c r="B128" s="94">
        <v>162</v>
      </c>
      <c r="C128" s="133">
        <v>162</v>
      </c>
      <c r="D128" s="94">
        <v>40</v>
      </c>
      <c r="E128" s="128"/>
      <c r="F128" s="133">
        <v>40</v>
      </c>
      <c r="G128" s="129"/>
      <c r="H128" s="147"/>
      <c r="I128" s="112"/>
    </row>
    <row r="129" spans="1:9" s="113" customFormat="1" ht="18" customHeight="1">
      <c r="A129" s="132" t="s">
        <v>301</v>
      </c>
      <c r="B129" s="94">
        <v>156</v>
      </c>
      <c r="C129" s="133">
        <v>108</v>
      </c>
      <c r="D129" s="94">
        <v>228</v>
      </c>
      <c r="E129" s="128"/>
      <c r="F129" s="133">
        <v>192</v>
      </c>
      <c r="G129" s="129"/>
      <c r="H129" s="147"/>
      <c r="I129" s="112"/>
    </row>
    <row r="130" spans="1:9" s="113" customFormat="1" ht="18" customHeight="1">
      <c r="A130" s="132" t="s">
        <v>302</v>
      </c>
      <c r="B130" s="94">
        <v>1604</v>
      </c>
      <c r="C130" s="133">
        <v>1604</v>
      </c>
      <c r="D130" s="94">
        <v>1028</v>
      </c>
      <c r="E130" s="128"/>
      <c r="F130" s="133">
        <v>1028</v>
      </c>
      <c r="G130" s="129"/>
      <c r="H130" s="147"/>
      <c r="I130" s="112"/>
    </row>
    <row r="131" spans="1:8" s="131" customFormat="1" ht="18" customHeight="1">
      <c r="A131" s="125" t="s">
        <v>303</v>
      </c>
      <c r="B131" s="126">
        <v>27731</v>
      </c>
      <c r="C131" s="127">
        <v>26028</v>
      </c>
      <c r="D131" s="126">
        <v>33882</v>
      </c>
      <c r="E131" s="128"/>
      <c r="F131" s="127">
        <f>SUM(F132:F144)</f>
        <v>31191</v>
      </c>
      <c r="G131" s="129"/>
      <c r="H131" s="146"/>
    </row>
    <row r="132" spans="1:9" s="113" customFormat="1" ht="18" customHeight="1">
      <c r="A132" s="132" t="s">
        <v>224</v>
      </c>
      <c r="B132" s="94">
        <v>18473</v>
      </c>
      <c r="C132" s="133">
        <v>18473</v>
      </c>
      <c r="D132" s="94">
        <v>19328</v>
      </c>
      <c r="E132" s="128"/>
      <c r="F132" s="133">
        <v>19328</v>
      </c>
      <c r="G132" s="129"/>
      <c r="H132" s="147"/>
      <c r="I132" s="112"/>
    </row>
    <row r="133" spans="1:9" s="113" customFormat="1" ht="18" customHeight="1">
      <c r="A133" s="132" t="s">
        <v>225</v>
      </c>
      <c r="B133" s="94">
        <v>6987</v>
      </c>
      <c r="C133" s="133">
        <v>6103</v>
      </c>
      <c r="D133" s="94">
        <v>8544</v>
      </c>
      <c r="E133" s="128"/>
      <c r="F133" s="133">
        <v>7152</v>
      </c>
      <c r="G133" s="129"/>
      <c r="H133" s="147"/>
      <c r="I133" s="112"/>
    </row>
    <row r="134" spans="1:9" s="113" customFormat="1" ht="18" customHeight="1">
      <c r="A134" s="132" t="s">
        <v>304</v>
      </c>
      <c r="B134" s="94">
        <v>380</v>
      </c>
      <c r="C134" s="133">
        <v>380</v>
      </c>
      <c r="D134" s="94">
        <v>1210</v>
      </c>
      <c r="E134" s="128"/>
      <c r="F134" s="133">
        <v>1210</v>
      </c>
      <c r="G134" s="129"/>
      <c r="H134" s="147"/>
      <c r="I134" s="112"/>
    </row>
    <row r="135" spans="1:9" s="113" customFormat="1" ht="18" customHeight="1">
      <c r="A135" s="132" t="s">
        <v>305</v>
      </c>
      <c r="B135" s="94"/>
      <c r="C135" s="133"/>
      <c r="D135" s="94">
        <v>1522</v>
      </c>
      <c r="E135" s="128"/>
      <c r="F135" s="133">
        <v>1500</v>
      </c>
      <c r="G135" s="129"/>
      <c r="H135" s="147"/>
      <c r="I135" s="112"/>
    </row>
    <row r="136" spans="1:9" s="113" customFormat="1" ht="18" customHeight="1">
      <c r="A136" s="132" t="s">
        <v>306</v>
      </c>
      <c r="B136" s="94">
        <v>10</v>
      </c>
      <c r="C136" s="133">
        <v>10</v>
      </c>
      <c r="D136" s="94">
        <v>75</v>
      </c>
      <c r="E136" s="128"/>
      <c r="F136" s="133">
        <v>75</v>
      </c>
      <c r="G136" s="129"/>
      <c r="H136" s="147"/>
      <c r="I136" s="112"/>
    </row>
    <row r="137" spans="1:9" s="113" customFormat="1" ht="18" customHeight="1">
      <c r="A137" s="132" t="s">
        <v>307</v>
      </c>
      <c r="B137" s="94">
        <v>44</v>
      </c>
      <c r="C137" s="133">
        <v>25</v>
      </c>
      <c r="D137" s="94">
        <v>265</v>
      </c>
      <c r="E137" s="128"/>
      <c r="F137" s="133">
        <v>200</v>
      </c>
      <c r="G137" s="129"/>
      <c r="H137" s="147"/>
      <c r="I137" s="112"/>
    </row>
    <row r="138" spans="1:9" s="113" customFormat="1" ht="18" customHeight="1">
      <c r="A138" s="132" t="s">
        <v>308</v>
      </c>
      <c r="B138" s="94">
        <v>175</v>
      </c>
      <c r="C138" s="133">
        <v>175</v>
      </c>
      <c r="D138" s="94">
        <v>1022</v>
      </c>
      <c r="E138" s="128"/>
      <c r="F138" s="133">
        <v>1022</v>
      </c>
      <c r="G138" s="129"/>
      <c r="H138" s="147"/>
      <c r="I138" s="112"/>
    </row>
    <row r="139" spans="1:9" s="113" customFormat="1" ht="18" customHeight="1">
      <c r="A139" s="132" t="s">
        <v>309</v>
      </c>
      <c r="B139" s="94"/>
      <c r="C139" s="133"/>
      <c r="D139" s="94"/>
      <c r="E139" s="128"/>
      <c r="F139" s="133"/>
      <c r="G139" s="129"/>
      <c r="H139" s="147"/>
      <c r="I139" s="112"/>
    </row>
    <row r="140" spans="1:9" s="113" customFormat="1" ht="18" customHeight="1">
      <c r="A140" s="132" t="s">
        <v>310</v>
      </c>
      <c r="B140" s="94"/>
      <c r="C140" s="133"/>
      <c r="D140" s="94"/>
      <c r="E140" s="128"/>
      <c r="F140" s="133"/>
      <c r="G140" s="129"/>
      <c r="H140" s="147"/>
      <c r="I140" s="112"/>
    </row>
    <row r="141" spans="1:9" s="113" customFormat="1" ht="18" customHeight="1">
      <c r="A141" s="132" t="s">
        <v>311</v>
      </c>
      <c r="B141" s="94">
        <v>800</v>
      </c>
      <c r="C141" s="133"/>
      <c r="D141" s="94">
        <v>1175</v>
      </c>
      <c r="E141" s="128"/>
      <c r="F141" s="133">
        <v>25</v>
      </c>
      <c r="G141" s="129"/>
      <c r="H141" s="147"/>
      <c r="I141" s="112"/>
    </row>
    <row r="142" spans="1:9" s="113" customFormat="1" ht="18" customHeight="1">
      <c r="A142" s="132" t="s">
        <v>312</v>
      </c>
      <c r="B142" s="94">
        <v>629</v>
      </c>
      <c r="C142" s="133">
        <v>629</v>
      </c>
      <c r="D142" s="94">
        <v>679</v>
      </c>
      <c r="E142" s="128"/>
      <c r="F142" s="133">
        <v>679</v>
      </c>
      <c r="G142" s="129"/>
      <c r="H142" s="147"/>
      <c r="I142" s="112"/>
    </row>
    <row r="143" spans="1:9" s="113" customFormat="1" ht="18" customHeight="1">
      <c r="A143" s="132" t="s">
        <v>249</v>
      </c>
      <c r="B143" s="94">
        <v>231</v>
      </c>
      <c r="C143" s="133">
        <v>231</v>
      </c>
      <c r="D143" s="94"/>
      <c r="E143" s="128"/>
      <c r="F143" s="133"/>
      <c r="G143" s="129"/>
      <c r="H143" s="147"/>
      <c r="I143" s="112"/>
    </row>
    <row r="144" spans="1:9" s="113" customFormat="1" ht="18" customHeight="1">
      <c r="A144" s="132" t="s">
        <v>313</v>
      </c>
      <c r="B144" s="94">
        <v>2</v>
      </c>
      <c r="C144" s="133">
        <v>2</v>
      </c>
      <c r="D144" s="94">
        <v>62</v>
      </c>
      <c r="E144" s="128"/>
      <c r="F144" s="133"/>
      <c r="G144" s="129"/>
      <c r="H144" s="147"/>
      <c r="I144" s="112"/>
    </row>
    <row r="145" spans="1:8" s="131" customFormat="1" ht="18" customHeight="1">
      <c r="A145" s="125" t="s">
        <v>314</v>
      </c>
      <c r="B145" s="126">
        <v>2611</v>
      </c>
      <c r="C145" s="127">
        <v>2466</v>
      </c>
      <c r="D145" s="126">
        <v>353</v>
      </c>
      <c r="E145" s="128"/>
      <c r="F145" s="127">
        <f>SUM(F146:F149)</f>
        <v>353</v>
      </c>
      <c r="G145" s="129"/>
      <c r="H145" s="146"/>
    </row>
    <row r="146" spans="1:9" s="113" customFormat="1" ht="18" customHeight="1">
      <c r="A146" s="132" t="s">
        <v>224</v>
      </c>
      <c r="B146" s="94">
        <v>2004</v>
      </c>
      <c r="C146" s="133">
        <v>2004</v>
      </c>
      <c r="D146" s="94">
        <v>353</v>
      </c>
      <c r="E146" s="128"/>
      <c r="F146" s="133">
        <v>353</v>
      </c>
      <c r="G146" s="129"/>
      <c r="H146" s="147"/>
      <c r="I146" s="112"/>
    </row>
    <row r="147" spans="1:9" s="113" customFormat="1" ht="18" customHeight="1">
      <c r="A147" s="132" t="s">
        <v>225</v>
      </c>
      <c r="B147" s="94">
        <v>569</v>
      </c>
      <c r="C147" s="133">
        <v>424</v>
      </c>
      <c r="D147" s="94"/>
      <c r="E147" s="128"/>
      <c r="F147" s="133"/>
      <c r="G147" s="129"/>
      <c r="H147" s="147"/>
      <c r="I147" s="112"/>
    </row>
    <row r="148" spans="1:9" s="113" customFormat="1" ht="18" customHeight="1">
      <c r="A148" s="132" t="s">
        <v>315</v>
      </c>
      <c r="B148" s="94"/>
      <c r="C148" s="133"/>
      <c r="D148" s="94"/>
      <c r="E148" s="128"/>
      <c r="F148" s="133"/>
      <c r="G148" s="129"/>
      <c r="H148" s="147"/>
      <c r="I148" s="112"/>
    </row>
    <row r="149" spans="1:9" s="113" customFormat="1" ht="18" customHeight="1">
      <c r="A149" s="132" t="s">
        <v>316</v>
      </c>
      <c r="B149" s="94">
        <v>38</v>
      </c>
      <c r="C149" s="133">
        <v>38</v>
      </c>
      <c r="D149" s="94"/>
      <c r="E149" s="128"/>
      <c r="F149" s="133"/>
      <c r="G149" s="129"/>
      <c r="H149" s="147"/>
      <c r="I149" s="112"/>
    </row>
    <row r="150" spans="1:8" s="131" customFormat="1" ht="18" customHeight="1">
      <c r="A150" s="125" t="s">
        <v>317</v>
      </c>
      <c r="B150" s="126">
        <v>4097</v>
      </c>
      <c r="C150" s="127">
        <v>3633</v>
      </c>
      <c r="D150" s="126">
        <v>521</v>
      </c>
      <c r="E150" s="128"/>
      <c r="F150" s="127">
        <f>SUM(F151:F154)</f>
        <v>519</v>
      </c>
      <c r="G150" s="129"/>
      <c r="H150" s="146"/>
    </row>
    <row r="151" spans="1:9" s="113" customFormat="1" ht="18" customHeight="1">
      <c r="A151" s="132" t="s">
        <v>224</v>
      </c>
      <c r="B151" s="94">
        <v>2621</v>
      </c>
      <c r="C151" s="133">
        <v>2621</v>
      </c>
      <c r="D151" s="94">
        <v>479</v>
      </c>
      <c r="E151" s="128"/>
      <c r="F151" s="133">
        <v>479</v>
      </c>
      <c r="G151" s="129"/>
      <c r="H151" s="147"/>
      <c r="I151" s="112"/>
    </row>
    <row r="152" spans="1:9" s="113" customFormat="1" ht="18" customHeight="1">
      <c r="A152" s="132" t="s">
        <v>225</v>
      </c>
      <c r="B152" s="94">
        <v>1476</v>
      </c>
      <c r="C152" s="133">
        <v>1012</v>
      </c>
      <c r="D152" s="94"/>
      <c r="E152" s="128"/>
      <c r="F152" s="133"/>
      <c r="G152" s="129"/>
      <c r="H152" s="147"/>
      <c r="I152" s="112"/>
    </row>
    <row r="153" spans="1:9" s="113" customFormat="1" ht="18" customHeight="1">
      <c r="A153" s="132" t="s">
        <v>318</v>
      </c>
      <c r="B153" s="94"/>
      <c r="C153" s="133"/>
      <c r="D153" s="94">
        <v>40</v>
      </c>
      <c r="E153" s="128"/>
      <c r="F153" s="133">
        <v>40</v>
      </c>
      <c r="G153" s="129"/>
      <c r="H153" s="147"/>
      <c r="I153" s="112"/>
    </row>
    <row r="154" spans="1:9" s="113" customFormat="1" ht="18" customHeight="1">
      <c r="A154" s="132" t="s">
        <v>319</v>
      </c>
      <c r="B154" s="94"/>
      <c r="C154" s="133"/>
      <c r="D154" s="94">
        <v>2</v>
      </c>
      <c r="E154" s="128"/>
      <c r="F154" s="133"/>
      <c r="G154" s="129"/>
      <c r="H154" s="147"/>
      <c r="I154" s="112"/>
    </row>
    <row r="155" spans="1:8" s="131" customFormat="1" ht="18" customHeight="1">
      <c r="A155" s="125" t="s">
        <v>320</v>
      </c>
      <c r="B155" s="126">
        <v>1869</v>
      </c>
      <c r="C155" s="127">
        <v>1750</v>
      </c>
      <c r="D155" s="126">
        <v>1855</v>
      </c>
      <c r="E155" s="128"/>
      <c r="F155" s="127">
        <f>SUM(F156:F164)</f>
        <v>1722</v>
      </c>
      <c r="G155" s="129"/>
      <c r="H155" s="146"/>
    </row>
    <row r="156" spans="1:9" s="113" customFormat="1" ht="18" customHeight="1">
      <c r="A156" s="132" t="s">
        <v>224</v>
      </c>
      <c r="B156" s="94">
        <v>1106</v>
      </c>
      <c r="C156" s="133">
        <v>1106</v>
      </c>
      <c r="D156" s="94">
        <v>1053</v>
      </c>
      <c r="E156" s="128"/>
      <c r="F156" s="133">
        <v>1053</v>
      </c>
      <c r="G156" s="129"/>
      <c r="H156" s="147"/>
      <c r="I156" s="112"/>
    </row>
    <row r="157" spans="1:9" s="113" customFormat="1" ht="18" customHeight="1">
      <c r="A157" s="132" t="s">
        <v>225</v>
      </c>
      <c r="B157" s="94">
        <v>353</v>
      </c>
      <c r="C157" s="133">
        <v>330</v>
      </c>
      <c r="D157" s="94">
        <v>371</v>
      </c>
      <c r="E157" s="128"/>
      <c r="F157" s="133">
        <v>318</v>
      </c>
      <c r="G157" s="129"/>
      <c r="H157" s="147"/>
      <c r="I157" s="112"/>
    </row>
    <row r="158" spans="1:9" s="113" customFormat="1" ht="18" customHeight="1">
      <c r="A158" s="132" t="s">
        <v>321</v>
      </c>
      <c r="B158" s="94">
        <v>149</v>
      </c>
      <c r="C158" s="133">
        <v>149</v>
      </c>
      <c r="D158" s="94">
        <v>182</v>
      </c>
      <c r="E158" s="128"/>
      <c r="F158" s="133">
        <v>178</v>
      </c>
      <c r="G158" s="129"/>
      <c r="H158" s="147"/>
      <c r="I158" s="112"/>
    </row>
    <row r="159" spans="1:9" s="113" customFormat="1" ht="18" customHeight="1">
      <c r="A159" s="132" t="s">
        <v>322</v>
      </c>
      <c r="B159" s="94"/>
      <c r="C159" s="133"/>
      <c r="D159" s="94"/>
      <c r="E159" s="128"/>
      <c r="F159" s="133"/>
      <c r="G159" s="129"/>
      <c r="H159" s="147"/>
      <c r="I159" s="112"/>
    </row>
    <row r="160" spans="1:9" s="113" customFormat="1" ht="18" customHeight="1">
      <c r="A160" s="132" t="s">
        <v>323</v>
      </c>
      <c r="B160" s="94">
        <v>34</v>
      </c>
      <c r="C160" s="133">
        <v>34</v>
      </c>
      <c r="D160" s="94">
        <v>34</v>
      </c>
      <c r="E160" s="128"/>
      <c r="F160" s="133">
        <v>34</v>
      </c>
      <c r="G160" s="129"/>
      <c r="H160" s="147"/>
      <c r="I160" s="112"/>
    </row>
    <row r="161" spans="1:9" s="113" customFormat="1" ht="18" customHeight="1">
      <c r="A161" s="132" t="s">
        <v>324</v>
      </c>
      <c r="B161" s="94">
        <v>48</v>
      </c>
      <c r="C161" s="133"/>
      <c r="D161" s="94">
        <v>28</v>
      </c>
      <c r="E161" s="128"/>
      <c r="F161" s="133"/>
      <c r="G161" s="129"/>
      <c r="H161" s="147"/>
      <c r="I161" s="112"/>
    </row>
    <row r="162" spans="1:9" s="113" customFormat="1" ht="18" customHeight="1">
      <c r="A162" s="132" t="s">
        <v>325</v>
      </c>
      <c r="B162" s="94">
        <v>54</v>
      </c>
      <c r="C162" s="133">
        <v>6</v>
      </c>
      <c r="D162" s="94">
        <v>56</v>
      </c>
      <c r="E162" s="128"/>
      <c r="F162" s="133">
        <v>8</v>
      </c>
      <c r="G162" s="129"/>
      <c r="H162" s="147"/>
      <c r="I162" s="112"/>
    </row>
    <row r="163" spans="1:9" s="113" customFormat="1" ht="18" customHeight="1">
      <c r="A163" s="132" t="s">
        <v>236</v>
      </c>
      <c r="B163" s="94">
        <v>125</v>
      </c>
      <c r="C163" s="133">
        <v>125</v>
      </c>
      <c r="D163" s="94">
        <v>131</v>
      </c>
      <c r="E163" s="128"/>
      <c r="F163" s="133">
        <v>131</v>
      </c>
      <c r="G163" s="129"/>
      <c r="H163" s="147"/>
      <c r="I163" s="112"/>
    </row>
    <row r="164" spans="1:9" s="113" customFormat="1" ht="18" customHeight="1">
      <c r="A164" s="132" t="s">
        <v>326</v>
      </c>
      <c r="B164" s="94"/>
      <c r="C164" s="133"/>
      <c r="D164" s="94"/>
      <c r="E164" s="128"/>
      <c r="F164" s="133"/>
      <c r="G164" s="129"/>
      <c r="H164" s="147"/>
      <c r="I164" s="112"/>
    </row>
    <row r="165" spans="1:8" s="131" customFormat="1" ht="18" customHeight="1">
      <c r="A165" s="125" t="s">
        <v>327</v>
      </c>
      <c r="B165" s="126">
        <v>40</v>
      </c>
      <c r="C165" s="127"/>
      <c r="D165" s="126">
        <v>80</v>
      </c>
      <c r="E165" s="128"/>
      <c r="F165" s="127"/>
      <c r="G165" s="129"/>
      <c r="H165" s="146"/>
    </row>
    <row r="166" spans="1:9" s="113" customFormat="1" ht="18" customHeight="1" thickBot="1">
      <c r="A166" s="132" t="s">
        <v>328</v>
      </c>
      <c r="B166" s="140">
        <v>40</v>
      </c>
      <c r="C166" s="141"/>
      <c r="D166" s="140">
        <v>80</v>
      </c>
      <c r="E166" s="142"/>
      <c r="F166" s="141"/>
      <c r="G166" s="143"/>
      <c r="H166" s="147"/>
      <c r="I166" s="112"/>
    </row>
    <row r="167" spans="1:8" s="124" customFormat="1" ht="18" customHeight="1">
      <c r="A167" s="118" t="s">
        <v>329</v>
      </c>
      <c r="B167" s="148">
        <v>155763</v>
      </c>
      <c r="C167" s="149">
        <v>128303</v>
      </c>
      <c r="D167" s="119">
        <v>171031</v>
      </c>
      <c r="E167" s="121">
        <f>(D167/B167-1)*100</f>
        <v>9.8</v>
      </c>
      <c r="F167" s="120">
        <f>SUM(F168,F171,F177,F180,F182,F184,F187,F194)</f>
        <v>147028</v>
      </c>
      <c r="G167" s="122">
        <f>(F167/C167-1)*100</f>
        <v>14.6</v>
      </c>
      <c r="H167" s="145"/>
    </row>
    <row r="168" spans="1:8" s="131" customFormat="1" ht="18" customHeight="1">
      <c r="A168" s="125" t="s">
        <v>330</v>
      </c>
      <c r="B168" s="150">
        <v>837</v>
      </c>
      <c r="C168" s="151">
        <v>837</v>
      </c>
      <c r="D168" s="126">
        <v>1034</v>
      </c>
      <c r="E168" s="128"/>
      <c r="F168" s="127">
        <v>1034</v>
      </c>
      <c r="G168" s="129"/>
      <c r="H168" s="146"/>
    </row>
    <row r="169" spans="1:9" s="113" customFormat="1" ht="18" customHeight="1">
      <c r="A169" s="132" t="s">
        <v>224</v>
      </c>
      <c r="B169" s="106">
        <v>836</v>
      </c>
      <c r="C169" s="152">
        <v>836</v>
      </c>
      <c r="D169" s="94">
        <v>988</v>
      </c>
      <c r="E169" s="128"/>
      <c r="F169" s="133">
        <v>988</v>
      </c>
      <c r="G169" s="129"/>
      <c r="H169" s="147"/>
      <c r="I169" s="112"/>
    </row>
    <row r="170" spans="1:9" s="113" customFormat="1" ht="18" customHeight="1">
      <c r="A170" s="132" t="s">
        <v>225</v>
      </c>
      <c r="B170" s="106">
        <v>1</v>
      </c>
      <c r="C170" s="152">
        <v>1</v>
      </c>
      <c r="D170" s="94">
        <v>46</v>
      </c>
      <c r="E170" s="128"/>
      <c r="F170" s="133">
        <v>46</v>
      </c>
      <c r="G170" s="129"/>
      <c r="H170" s="147"/>
      <c r="I170" s="112"/>
    </row>
    <row r="171" spans="1:8" s="131" customFormat="1" ht="18" customHeight="1">
      <c r="A171" s="125" t="s">
        <v>331</v>
      </c>
      <c r="B171" s="150">
        <v>135724</v>
      </c>
      <c r="C171" s="151">
        <v>114631</v>
      </c>
      <c r="D171" s="153">
        <v>146676</v>
      </c>
      <c r="E171" s="128"/>
      <c r="F171" s="127">
        <f>SUM(F172:F176)</f>
        <v>132501</v>
      </c>
      <c r="G171" s="129"/>
      <c r="H171" s="146"/>
    </row>
    <row r="172" spans="1:9" s="113" customFormat="1" ht="18" customHeight="1">
      <c r="A172" s="132" t="s">
        <v>332</v>
      </c>
      <c r="B172" s="106">
        <v>3069</v>
      </c>
      <c r="C172" s="152">
        <v>1514</v>
      </c>
      <c r="D172" s="154">
        <v>2543</v>
      </c>
      <c r="E172" s="128"/>
      <c r="F172" s="133">
        <v>1767</v>
      </c>
      <c r="G172" s="129"/>
      <c r="H172" s="147"/>
      <c r="I172" s="112"/>
    </row>
    <row r="173" spans="1:9" s="113" customFormat="1" ht="18" customHeight="1">
      <c r="A173" s="132" t="s">
        <v>333</v>
      </c>
      <c r="B173" s="106">
        <v>49234</v>
      </c>
      <c r="C173" s="152">
        <v>49182</v>
      </c>
      <c r="D173" s="154">
        <v>57292</v>
      </c>
      <c r="E173" s="128"/>
      <c r="F173" s="133">
        <v>57247</v>
      </c>
      <c r="G173" s="129"/>
      <c r="H173" s="147"/>
      <c r="I173" s="112"/>
    </row>
    <row r="174" spans="1:9" s="113" customFormat="1" ht="18" customHeight="1">
      <c r="A174" s="132" t="s">
        <v>334</v>
      </c>
      <c r="B174" s="106">
        <v>26762</v>
      </c>
      <c r="C174" s="152">
        <v>26762</v>
      </c>
      <c r="D174" s="154">
        <v>29451</v>
      </c>
      <c r="E174" s="128"/>
      <c r="F174" s="133">
        <v>29031</v>
      </c>
      <c r="G174" s="129"/>
      <c r="H174" s="147"/>
      <c r="I174" s="112"/>
    </row>
    <row r="175" spans="1:9" s="113" customFormat="1" ht="18" customHeight="1">
      <c r="A175" s="132" t="s">
        <v>335</v>
      </c>
      <c r="B175" s="106">
        <v>33878</v>
      </c>
      <c r="C175" s="152">
        <v>33582</v>
      </c>
      <c r="D175" s="154">
        <v>38044</v>
      </c>
      <c r="E175" s="128"/>
      <c r="F175" s="133">
        <v>37718</v>
      </c>
      <c r="G175" s="129"/>
      <c r="H175" s="147"/>
      <c r="I175" s="112"/>
    </row>
    <row r="176" spans="1:9" s="113" customFormat="1" ht="18" customHeight="1">
      <c r="A176" s="132" t="s">
        <v>336</v>
      </c>
      <c r="B176" s="106">
        <v>22781</v>
      </c>
      <c r="C176" s="152">
        <v>3591</v>
      </c>
      <c r="D176" s="154">
        <v>19346</v>
      </c>
      <c r="E176" s="128"/>
      <c r="F176" s="133">
        <v>6738</v>
      </c>
      <c r="G176" s="129"/>
      <c r="H176" s="147"/>
      <c r="I176" s="112"/>
    </row>
    <row r="177" spans="1:8" s="131" customFormat="1" ht="18" customHeight="1">
      <c r="A177" s="125" t="s">
        <v>337</v>
      </c>
      <c r="B177" s="150">
        <v>7385</v>
      </c>
      <c r="C177" s="151">
        <v>3241</v>
      </c>
      <c r="D177" s="126">
        <v>5842</v>
      </c>
      <c r="E177" s="128"/>
      <c r="F177" s="127">
        <f>SUM(F178:F179)</f>
        <v>4030</v>
      </c>
      <c r="G177" s="129"/>
      <c r="H177" s="146"/>
    </row>
    <row r="178" spans="1:9" s="113" customFormat="1" ht="18" customHeight="1">
      <c r="A178" s="132" t="s">
        <v>338</v>
      </c>
      <c r="B178" s="106">
        <v>4879</v>
      </c>
      <c r="C178" s="152">
        <v>3241</v>
      </c>
      <c r="D178" s="94">
        <v>5834</v>
      </c>
      <c r="E178" s="128"/>
      <c r="F178" s="133">
        <v>4030</v>
      </c>
      <c r="G178" s="129"/>
      <c r="H178" s="147"/>
      <c r="I178" s="112"/>
    </row>
    <row r="179" spans="1:9" s="113" customFormat="1" ht="18" customHeight="1">
      <c r="A179" s="132" t="s">
        <v>339</v>
      </c>
      <c r="B179" s="106">
        <v>2506</v>
      </c>
      <c r="C179" s="152"/>
      <c r="D179" s="94">
        <v>8</v>
      </c>
      <c r="E179" s="128"/>
      <c r="F179" s="133"/>
      <c r="G179" s="129"/>
      <c r="H179" s="147"/>
      <c r="I179" s="112"/>
    </row>
    <row r="180" spans="1:8" s="131" customFormat="1" ht="18" customHeight="1">
      <c r="A180" s="125" t="s">
        <v>340</v>
      </c>
      <c r="B180" s="150">
        <v>99</v>
      </c>
      <c r="C180" s="151">
        <v>99</v>
      </c>
      <c r="D180" s="126">
        <v>105</v>
      </c>
      <c r="E180" s="128"/>
      <c r="F180" s="127">
        <v>105</v>
      </c>
      <c r="G180" s="129"/>
      <c r="H180" s="146"/>
    </row>
    <row r="181" spans="1:9" s="113" customFormat="1" ht="18" customHeight="1">
      <c r="A181" s="132" t="s">
        <v>341</v>
      </c>
      <c r="B181" s="106">
        <v>99</v>
      </c>
      <c r="C181" s="152">
        <v>99</v>
      </c>
      <c r="D181" s="94">
        <v>105</v>
      </c>
      <c r="E181" s="128"/>
      <c r="F181" s="133">
        <v>105</v>
      </c>
      <c r="G181" s="129"/>
      <c r="H181" s="147"/>
      <c r="I181" s="112"/>
    </row>
    <row r="182" spans="1:8" s="131" customFormat="1" ht="18" customHeight="1">
      <c r="A182" s="125" t="s">
        <v>342</v>
      </c>
      <c r="B182" s="150">
        <v>592</v>
      </c>
      <c r="C182" s="151">
        <v>584</v>
      </c>
      <c r="D182" s="126">
        <v>741</v>
      </c>
      <c r="E182" s="128"/>
      <c r="F182" s="127">
        <v>731</v>
      </c>
      <c r="G182" s="129"/>
      <c r="H182" s="146"/>
    </row>
    <row r="183" spans="1:9" s="113" customFormat="1" ht="18" customHeight="1">
      <c r="A183" s="132" t="s">
        <v>343</v>
      </c>
      <c r="B183" s="106">
        <v>592</v>
      </c>
      <c r="C183" s="152">
        <v>584</v>
      </c>
      <c r="D183" s="94">
        <v>741</v>
      </c>
      <c r="E183" s="128"/>
      <c r="F183" s="133">
        <v>731</v>
      </c>
      <c r="G183" s="129"/>
      <c r="H183" s="147"/>
      <c r="I183" s="112"/>
    </row>
    <row r="184" spans="1:8" s="131" customFormat="1" ht="18" customHeight="1">
      <c r="A184" s="125" t="s">
        <v>344</v>
      </c>
      <c r="B184" s="150">
        <v>817</v>
      </c>
      <c r="C184" s="151">
        <v>817</v>
      </c>
      <c r="D184" s="126">
        <v>913</v>
      </c>
      <c r="E184" s="128"/>
      <c r="F184" s="127">
        <v>913</v>
      </c>
      <c r="G184" s="129"/>
      <c r="H184" s="146"/>
    </row>
    <row r="185" spans="1:9" s="113" customFormat="1" ht="18" customHeight="1">
      <c r="A185" s="132" t="s">
        <v>345</v>
      </c>
      <c r="B185" s="106">
        <v>579</v>
      </c>
      <c r="C185" s="152">
        <v>579</v>
      </c>
      <c r="D185" s="94">
        <v>616</v>
      </c>
      <c r="E185" s="128"/>
      <c r="F185" s="133">
        <v>616</v>
      </c>
      <c r="G185" s="129"/>
      <c r="H185" s="147"/>
      <c r="I185" s="112"/>
    </row>
    <row r="186" spans="1:9" s="113" customFormat="1" ht="18" customHeight="1">
      <c r="A186" s="132" t="s">
        <v>346</v>
      </c>
      <c r="B186" s="106">
        <v>238</v>
      </c>
      <c r="C186" s="152">
        <v>238</v>
      </c>
      <c r="D186" s="94">
        <v>297</v>
      </c>
      <c r="E186" s="128"/>
      <c r="F186" s="133">
        <v>297</v>
      </c>
      <c r="G186" s="129"/>
      <c r="H186" s="147"/>
      <c r="I186" s="112"/>
    </row>
    <row r="187" spans="1:8" s="131" customFormat="1" ht="18" customHeight="1">
      <c r="A187" s="125" t="s">
        <v>347</v>
      </c>
      <c r="B187" s="150">
        <v>8384</v>
      </c>
      <c r="C187" s="151">
        <v>8094</v>
      </c>
      <c r="D187" s="126">
        <v>8851</v>
      </c>
      <c r="E187" s="128"/>
      <c r="F187" s="127">
        <f>SUM(F188:F193)</f>
        <v>7714</v>
      </c>
      <c r="G187" s="129"/>
      <c r="H187" s="146"/>
    </row>
    <row r="188" spans="1:9" s="113" customFormat="1" ht="18" customHeight="1">
      <c r="A188" s="132" t="s">
        <v>348</v>
      </c>
      <c r="B188" s="106">
        <v>666</v>
      </c>
      <c r="C188" s="152">
        <v>480</v>
      </c>
      <c r="D188" s="94">
        <v>256</v>
      </c>
      <c r="E188" s="128"/>
      <c r="F188" s="133">
        <v>110</v>
      </c>
      <c r="G188" s="129"/>
      <c r="H188" s="147"/>
      <c r="I188" s="112"/>
    </row>
    <row r="189" spans="1:9" s="113" customFormat="1" ht="18" customHeight="1">
      <c r="A189" s="132" t="s">
        <v>349</v>
      </c>
      <c r="B189" s="106">
        <v>50</v>
      </c>
      <c r="C189" s="152">
        <v>50</v>
      </c>
      <c r="D189" s="94"/>
      <c r="E189" s="128"/>
      <c r="F189" s="133"/>
      <c r="G189" s="129"/>
      <c r="H189" s="147"/>
      <c r="I189" s="112"/>
    </row>
    <row r="190" spans="1:9" s="113" customFormat="1" ht="18" customHeight="1">
      <c r="A190" s="132" t="s">
        <v>350</v>
      </c>
      <c r="B190" s="106">
        <v>5</v>
      </c>
      <c r="C190" s="152">
        <v>5</v>
      </c>
      <c r="D190" s="94"/>
      <c r="E190" s="128"/>
      <c r="F190" s="133"/>
      <c r="G190" s="129"/>
      <c r="H190" s="147"/>
      <c r="I190" s="112"/>
    </row>
    <row r="191" spans="1:9" s="113" customFormat="1" ht="18" customHeight="1">
      <c r="A191" s="132" t="s">
        <v>351</v>
      </c>
      <c r="B191" s="106">
        <v>200</v>
      </c>
      <c r="C191" s="152">
        <v>200</v>
      </c>
      <c r="D191" s="94"/>
      <c r="E191" s="128"/>
      <c r="F191" s="133"/>
      <c r="G191" s="129"/>
      <c r="H191" s="147"/>
      <c r="I191" s="112"/>
    </row>
    <row r="192" spans="1:9" s="113" customFormat="1" ht="18" customHeight="1">
      <c r="A192" s="132" t="s">
        <v>352</v>
      </c>
      <c r="B192" s="106">
        <v>100</v>
      </c>
      <c r="C192" s="152">
        <v>100</v>
      </c>
      <c r="D192" s="94">
        <v>100</v>
      </c>
      <c r="E192" s="128"/>
      <c r="F192" s="133">
        <v>100</v>
      </c>
      <c r="G192" s="129"/>
      <c r="H192" s="147"/>
      <c r="I192" s="112"/>
    </row>
    <row r="193" spans="1:9" s="113" customFormat="1" ht="18" customHeight="1">
      <c r="A193" s="132" t="s">
        <v>353</v>
      </c>
      <c r="B193" s="106">
        <v>7363</v>
      </c>
      <c r="C193" s="152">
        <v>7259</v>
      </c>
      <c r="D193" s="94">
        <v>8495</v>
      </c>
      <c r="E193" s="128"/>
      <c r="F193" s="133">
        <v>7504</v>
      </c>
      <c r="G193" s="129"/>
      <c r="H193" s="147"/>
      <c r="I193" s="112"/>
    </row>
    <row r="194" spans="1:8" s="131" customFormat="1" ht="18" customHeight="1">
      <c r="A194" s="125" t="s">
        <v>354</v>
      </c>
      <c r="B194" s="150">
        <v>1925</v>
      </c>
      <c r="C194" s="151"/>
      <c r="D194" s="126">
        <v>6869</v>
      </c>
      <c r="E194" s="128"/>
      <c r="F194" s="127"/>
      <c r="G194" s="129"/>
      <c r="H194" s="146"/>
    </row>
    <row r="195" spans="1:9" s="113" customFormat="1" ht="18" customHeight="1" thickBot="1">
      <c r="A195" s="132" t="s">
        <v>355</v>
      </c>
      <c r="B195" s="140">
        <v>1925</v>
      </c>
      <c r="C195" s="155"/>
      <c r="D195" s="140">
        <v>6869</v>
      </c>
      <c r="E195" s="142"/>
      <c r="F195" s="141"/>
      <c r="G195" s="143"/>
      <c r="H195" s="147"/>
      <c r="I195" s="112"/>
    </row>
    <row r="196" spans="1:8" s="124" customFormat="1" ht="18" customHeight="1">
      <c r="A196" s="118" t="s">
        <v>356</v>
      </c>
      <c r="B196" s="119">
        <v>12554</v>
      </c>
      <c r="C196" s="120">
        <v>11712</v>
      </c>
      <c r="D196" s="119">
        <v>14257</v>
      </c>
      <c r="E196" s="121">
        <f>(D196/B196-1)*100</f>
        <v>13.6</v>
      </c>
      <c r="F196" s="120">
        <f>SUM(F197,F201,F203,F208,F211,F217,F219)</f>
        <v>12662</v>
      </c>
      <c r="G196" s="122">
        <f>(F196/C196-1)*100</f>
        <v>8.1</v>
      </c>
      <c r="H196" s="123"/>
    </row>
    <row r="197" spans="1:8" s="131" customFormat="1" ht="18" customHeight="1">
      <c r="A197" s="125" t="s">
        <v>357</v>
      </c>
      <c r="B197" s="126">
        <v>152</v>
      </c>
      <c r="C197" s="127">
        <v>152</v>
      </c>
      <c r="D197" s="126">
        <v>235</v>
      </c>
      <c r="E197" s="128"/>
      <c r="F197" s="127">
        <v>217</v>
      </c>
      <c r="G197" s="129"/>
      <c r="H197" s="130"/>
    </row>
    <row r="198" spans="1:9" s="113" customFormat="1" ht="18" customHeight="1">
      <c r="A198" s="132" t="s">
        <v>224</v>
      </c>
      <c r="B198" s="94">
        <v>152</v>
      </c>
      <c r="C198" s="133">
        <v>152</v>
      </c>
      <c r="D198" s="94">
        <v>165</v>
      </c>
      <c r="E198" s="128"/>
      <c r="F198" s="133">
        <v>165</v>
      </c>
      <c r="G198" s="129"/>
      <c r="H198" s="135"/>
      <c r="I198" s="112"/>
    </row>
    <row r="199" spans="1:9" s="113" customFormat="1" ht="18" customHeight="1">
      <c r="A199" s="132" t="s">
        <v>271</v>
      </c>
      <c r="B199" s="94"/>
      <c r="C199" s="133"/>
      <c r="D199" s="94">
        <v>53</v>
      </c>
      <c r="E199" s="128"/>
      <c r="F199" s="133">
        <v>53</v>
      </c>
      <c r="G199" s="129"/>
      <c r="H199" s="135"/>
      <c r="I199" s="112"/>
    </row>
    <row r="200" spans="1:9" s="113" customFormat="1" ht="18" customHeight="1">
      <c r="A200" s="132" t="s">
        <v>358</v>
      </c>
      <c r="B200" s="94"/>
      <c r="C200" s="133"/>
      <c r="D200" s="94">
        <v>17</v>
      </c>
      <c r="E200" s="128"/>
      <c r="F200" s="133"/>
      <c r="G200" s="129"/>
      <c r="H200" s="135"/>
      <c r="I200" s="112"/>
    </row>
    <row r="201" spans="1:8" s="131" customFormat="1" ht="18" customHeight="1">
      <c r="A201" s="125" t="s">
        <v>359</v>
      </c>
      <c r="B201" s="126"/>
      <c r="C201" s="127"/>
      <c r="D201" s="126">
        <v>35</v>
      </c>
      <c r="E201" s="128"/>
      <c r="F201" s="127"/>
      <c r="G201" s="129"/>
      <c r="H201" s="130"/>
    </row>
    <row r="202" spans="1:9" s="113" customFormat="1" ht="18" customHeight="1">
      <c r="A202" s="132" t="s">
        <v>360</v>
      </c>
      <c r="B202" s="94"/>
      <c r="C202" s="133"/>
      <c r="D202" s="94">
        <v>35</v>
      </c>
      <c r="E202" s="128"/>
      <c r="F202" s="133"/>
      <c r="G202" s="129"/>
      <c r="H202" s="135"/>
      <c r="I202" s="112"/>
    </row>
    <row r="203" spans="1:8" s="131" customFormat="1" ht="18" customHeight="1">
      <c r="A203" s="125" t="s">
        <v>361</v>
      </c>
      <c r="B203" s="126">
        <v>574</v>
      </c>
      <c r="C203" s="127">
        <v>152</v>
      </c>
      <c r="D203" s="126">
        <v>1610</v>
      </c>
      <c r="E203" s="128"/>
      <c r="F203" s="127">
        <v>148</v>
      </c>
      <c r="G203" s="129"/>
      <c r="H203" s="130"/>
    </row>
    <row r="204" spans="1:9" s="113" customFormat="1" ht="18" customHeight="1">
      <c r="A204" s="132" t="s">
        <v>362</v>
      </c>
      <c r="B204" s="94">
        <v>152</v>
      </c>
      <c r="C204" s="133">
        <v>152</v>
      </c>
      <c r="D204" s="94">
        <v>148</v>
      </c>
      <c r="E204" s="128"/>
      <c r="F204" s="133">
        <v>148</v>
      </c>
      <c r="G204" s="129"/>
      <c r="H204" s="135"/>
      <c r="I204" s="112"/>
    </row>
    <row r="205" spans="1:9" s="113" customFormat="1" ht="18" customHeight="1">
      <c r="A205" s="132" t="s">
        <v>363</v>
      </c>
      <c r="B205" s="94">
        <v>12</v>
      </c>
      <c r="C205" s="133"/>
      <c r="D205" s="94">
        <v>10</v>
      </c>
      <c r="E205" s="128"/>
      <c r="F205" s="133"/>
      <c r="G205" s="129"/>
      <c r="H205" s="135"/>
      <c r="I205" s="112"/>
    </row>
    <row r="206" spans="1:9" s="113" customFormat="1" ht="18" customHeight="1">
      <c r="A206" s="132" t="s">
        <v>364</v>
      </c>
      <c r="B206" s="94">
        <v>380</v>
      </c>
      <c r="C206" s="133"/>
      <c r="D206" s="94">
        <v>384</v>
      </c>
      <c r="E206" s="128"/>
      <c r="F206" s="133"/>
      <c r="G206" s="129"/>
      <c r="H206" s="135"/>
      <c r="I206" s="112"/>
    </row>
    <row r="207" spans="1:9" s="113" customFormat="1" ht="18" customHeight="1">
      <c r="A207" s="132" t="s">
        <v>365</v>
      </c>
      <c r="B207" s="94">
        <v>30</v>
      </c>
      <c r="C207" s="133"/>
      <c r="D207" s="94">
        <v>1068</v>
      </c>
      <c r="E207" s="128"/>
      <c r="F207" s="133"/>
      <c r="G207" s="129"/>
      <c r="H207" s="135"/>
      <c r="I207" s="112"/>
    </row>
    <row r="208" spans="1:8" s="131" customFormat="1" ht="18" customHeight="1">
      <c r="A208" s="125" t="s">
        <v>366</v>
      </c>
      <c r="B208" s="126">
        <v>105</v>
      </c>
      <c r="C208" s="127"/>
      <c r="D208" s="126">
        <v>60</v>
      </c>
      <c r="E208" s="128"/>
      <c r="F208" s="127"/>
      <c r="G208" s="129"/>
      <c r="H208" s="130"/>
    </row>
    <row r="209" spans="1:9" s="113" customFormat="1" ht="18" customHeight="1">
      <c r="A209" s="132" t="s">
        <v>367</v>
      </c>
      <c r="B209" s="94">
        <v>30</v>
      </c>
      <c r="C209" s="133"/>
      <c r="D209" s="94">
        <v>30</v>
      </c>
      <c r="E209" s="128"/>
      <c r="F209" s="133"/>
      <c r="G209" s="129"/>
      <c r="H209" s="130"/>
      <c r="I209" s="112"/>
    </row>
    <row r="210" spans="1:9" s="113" customFormat="1" ht="18" customHeight="1">
      <c r="A210" s="132" t="s">
        <v>368</v>
      </c>
      <c r="B210" s="94">
        <v>75</v>
      </c>
      <c r="C210" s="133"/>
      <c r="D210" s="94">
        <v>30</v>
      </c>
      <c r="E210" s="128"/>
      <c r="F210" s="133"/>
      <c r="G210" s="129"/>
      <c r="H210" s="135"/>
      <c r="I210" s="112"/>
    </row>
    <row r="211" spans="1:8" s="131" customFormat="1" ht="18" customHeight="1">
      <c r="A211" s="125" t="s">
        <v>369</v>
      </c>
      <c r="B211" s="126">
        <v>333</v>
      </c>
      <c r="C211" s="127">
        <v>198</v>
      </c>
      <c r="D211" s="126">
        <v>213</v>
      </c>
      <c r="E211" s="128"/>
      <c r="F211" s="127">
        <f>SUM(F212:F216)</f>
        <v>193</v>
      </c>
      <c r="G211" s="129"/>
      <c r="H211" s="130"/>
    </row>
    <row r="212" spans="1:9" s="113" customFormat="1" ht="18" customHeight="1">
      <c r="A212" s="132" t="s">
        <v>362</v>
      </c>
      <c r="B212" s="94">
        <v>108</v>
      </c>
      <c r="C212" s="133">
        <v>108</v>
      </c>
      <c r="D212" s="94">
        <v>109</v>
      </c>
      <c r="E212" s="128"/>
      <c r="F212" s="133">
        <v>109</v>
      </c>
      <c r="G212" s="129"/>
      <c r="H212" s="135"/>
      <c r="I212" s="112"/>
    </row>
    <row r="213" spans="1:9" s="113" customFormat="1" ht="18" customHeight="1">
      <c r="A213" s="132" t="s">
        <v>370</v>
      </c>
      <c r="B213" s="94">
        <v>81</v>
      </c>
      <c r="C213" s="133">
        <v>81</v>
      </c>
      <c r="D213" s="94">
        <v>76</v>
      </c>
      <c r="E213" s="128"/>
      <c r="F213" s="133">
        <v>76</v>
      </c>
      <c r="G213" s="129"/>
      <c r="H213" s="135"/>
      <c r="I213" s="112"/>
    </row>
    <row r="214" spans="1:9" s="113" customFormat="1" ht="18" customHeight="1">
      <c r="A214" s="132" t="s">
        <v>371</v>
      </c>
      <c r="B214" s="94">
        <v>5</v>
      </c>
      <c r="C214" s="133">
        <v>5</v>
      </c>
      <c r="D214" s="94">
        <v>5</v>
      </c>
      <c r="E214" s="128"/>
      <c r="F214" s="133">
        <v>5</v>
      </c>
      <c r="G214" s="129"/>
      <c r="H214" s="135"/>
      <c r="I214" s="112"/>
    </row>
    <row r="215" spans="1:9" s="113" customFormat="1" ht="18" customHeight="1">
      <c r="A215" s="132" t="s">
        <v>372</v>
      </c>
      <c r="B215" s="94">
        <v>4</v>
      </c>
      <c r="C215" s="133">
        <v>4</v>
      </c>
      <c r="D215" s="94">
        <v>3</v>
      </c>
      <c r="E215" s="128"/>
      <c r="F215" s="133">
        <v>3</v>
      </c>
      <c r="G215" s="129"/>
      <c r="H215" s="135"/>
      <c r="I215" s="112"/>
    </row>
    <row r="216" spans="1:9" s="113" customFormat="1" ht="18" customHeight="1">
      <c r="A216" s="132" t="s">
        <v>373</v>
      </c>
      <c r="B216" s="94">
        <v>135</v>
      </c>
      <c r="C216" s="133"/>
      <c r="D216" s="94">
        <v>20</v>
      </c>
      <c r="E216" s="128"/>
      <c r="F216" s="133"/>
      <c r="G216" s="129"/>
      <c r="H216" s="135"/>
      <c r="I216" s="112"/>
    </row>
    <row r="217" spans="1:8" s="131" customFormat="1" ht="18" customHeight="1">
      <c r="A217" s="125" t="s">
        <v>374</v>
      </c>
      <c r="B217" s="126">
        <v>180</v>
      </c>
      <c r="C217" s="127"/>
      <c r="D217" s="126"/>
      <c r="E217" s="128"/>
      <c r="F217" s="127"/>
      <c r="G217" s="129"/>
      <c r="H217" s="130"/>
    </row>
    <row r="218" spans="1:9" s="113" customFormat="1" ht="18" customHeight="1">
      <c r="A218" s="132" t="s">
        <v>375</v>
      </c>
      <c r="B218" s="94">
        <v>180</v>
      </c>
      <c r="C218" s="133"/>
      <c r="D218" s="94"/>
      <c r="E218" s="128"/>
      <c r="F218" s="133"/>
      <c r="G218" s="129"/>
      <c r="H218" s="135"/>
      <c r="I218" s="112"/>
    </row>
    <row r="219" spans="1:8" s="131" customFormat="1" ht="18" customHeight="1">
      <c r="A219" s="125" t="s">
        <v>376</v>
      </c>
      <c r="B219" s="126">
        <v>11210</v>
      </c>
      <c r="C219" s="127">
        <v>11210</v>
      </c>
      <c r="D219" s="126">
        <v>12104</v>
      </c>
      <c r="E219" s="128"/>
      <c r="F219" s="127">
        <f>SUM(F220:F221)</f>
        <v>12104</v>
      </c>
      <c r="G219" s="129"/>
      <c r="H219" s="130"/>
    </row>
    <row r="220" spans="1:9" s="113" customFormat="1" ht="18" customHeight="1">
      <c r="A220" s="132" t="s">
        <v>377</v>
      </c>
      <c r="B220" s="94"/>
      <c r="C220" s="133"/>
      <c r="D220" s="94">
        <v>3152</v>
      </c>
      <c r="E220" s="128"/>
      <c r="F220" s="133">
        <v>3152</v>
      </c>
      <c r="G220" s="129"/>
      <c r="H220" s="135"/>
      <c r="I220" s="112"/>
    </row>
    <row r="221" spans="1:9" s="113" customFormat="1" ht="18" customHeight="1" thickBot="1">
      <c r="A221" s="139" t="s">
        <v>378</v>
      </c>
      <c r="B221" s="140">
        <v>11210</v>
      </c>
      <c r="C221" s="141">
        <v>11210</v>
      </c>
      <c r="D221" s="140">
        <v>8952</v>
      </c>
      <c r="E221" s="142"/>
      <c r="F221" s="141">
        <v>8952</v>
      </c>
      <c r="G221" s="143"/>
      <c r="H221" s="135"/>
      <c r="I221" s="112"/>
    </row>
    <row r="222" spans="1:8" s="124" customFormat="1" ht="18" customHeight="1">
      <c r="A222" s="156" t="s">
        <v>379</v>
      </c>
      <c r="B222" s="119">
        <v>8840</v>
      </c>
      <c r="C222" s="120">
        <v>4730</v>
      </c>
      <c r="D222" s="119">
        <v>9107</v>
      </c>
      <c r="E222" s="121">
        <f>(D222/B222-1)*100</f>
        <v>3</v>
      </c>
      <c r="F222" s="120">
        <f>SUM(F223,F234,F239,F246,F253)</f>
        <v>4742</v>
      </c>
      <c r="G222" s="122">
        <f>(F222/C222-1)*100</f>
        <v>0.3</v>
      </c>
      <c r="H222" s="145"/>
    </row>
    <row r="223" spans="1:8" s="131" customFormat="1" ht="18" customHeight="1">
      <c r="A223" s="157" t="s">
        <v>380</v>
      </c>
      <c r="B223" s="126">
        <v>2627</v>
      </c>
      <c r="C223" s="127">
        <v>2489</v>
      </c>
      <c r="D223" s="126">
        <v>2431</v>
      </c>
      <c r="E223" s="128"/>
      <c r="F223" s="127">
        <f>SUM(F224:F233)</f>
        <v>2174</v>
      </c>
      <c r="G223" s="129"/>
      <c r="H223" s="146"/>
    </row>
    <row r="224" spans="1:9" s="113" customFormat="1" ht="18" customHeight="1">
      <c r="A224" s="158" t="s">
        <v>224</v>
      </c>
      <c r="B224" s="94">
        <v>1619</v>
      </c>
      <c r="C224" s="133">
        <v>1619</v>
      </c>
      <c r="D224" s="94">
        <v>548</v>
      </c>
      <c r="E224" s="128"/>
      <c r="F224" s="133">
        <v>548</v>
      </c>
      <c r="G224" s="129"/>
      <c r="H224" s="147"/>
      <c r="I224" s="112"/>
    </row>
    <row r="225" spans="1:9" s="113" customFormat="1" ht="18" customHeight="1">
      <c r="A225" s="158" t="s">
        <v>225</v>
      </c>
      <c r="B225" s="94">
        <v>31</v>
      </c>
      <c r="C225" s="133">
        <v>31</v>
      </c>
      <c r="D225" s="94">
        <v>18</v>
      </c>
      <c r="E225" s="128"/>
      <c r="F225" s="133">
        <v>18</v>
      </c>
      <c r="G225" s="129"/>
      <c r="H225" s="147"/>
      <c r="I225" s="112"/>
    </row>
    <row r="226" spans="1:9" s="113" customFormat="1" ht="18" customHeight="1">
      <c r="A226" s="158" t="s">
        <v>381</v>
      </c>
      <c r="B226" s="94">
        <v>343</v>
      </c>
      <c r="C226" s="133">
        <v>343</v>
      </c>
      <c r="D226" s="94">
        <v>570</v>
      </c>
      <c r="E226" s="128"/>
      <c r="F226" s="133">
        <v>570</v>
      </c>
      <c r="G226" s="129"/>
      <c r="H226" s="147"/>
      <c r="I226" s="112"/>
    </row>
    <row r="227" spans="1:9" s="113" customFormat="1" ht="18" customHeight="1">
      <c r="A227" s="158" t="s">
        <v>382</v>
      </c>
      <c r="B227" s="94">
        <v>22</v>
      </c>
      <c r="C227" s="133">
        <v>22</v>
      </c>
      <c r="D227" s="94">
        <v>125</v>
      </c>
      <c r="E227" s="128"/>
      <c r="F227" s="133">
        <v>115</v>
      </c>
      <c r="G227" s="129"/>
      <c r="H227" s="147"/>
      <c r="I227" s="112"/>
    </row>
    <row r="228" spans="1:9" s="113" customFormat="1" ht="18" customHeight="1">
      <c r="A228" s="158" t="s">
        <v>383</v>
      </c>
      <c r="B228" s="94"/>
      <c r="C228" s="133"/>
      <c r="D228" s="94"/>
      <c r="E228" s="128"/>
      <c r="F228" s="133"/>
      <c r="G228" s="129"/>
      <c r="H228" s="147"/>
      <c r="I228" s="112"/>
    </row>
    <row r="229" spans="1:9" s="113" customFormat="1" ht="18" customHeight="1">
      <c r="A229" s="158" t="s">
        <v>384</v>
      </c>
      <c r="B229" s="94">
        <v>51</v>
      </c>
      <c r="C229" s="133">
        <v>51</v>
      </c>
      <c r="D229" s="94">
        <v>484</v>
      </c>
      <c r="E229" s="128"/>
      <c r="F229" s="133">
        <v>484</v>
      </c>
      <c r="G229" s="129"/>
      <c r="H229" s="147"/>
      <c r="I229" s="112"/>
    </row>
    <row r="230" spans="1:9" s="113" customFormat="1" ht="18" customHeight="1">
      <c r="A230" s="158" t="s">
        <v>385</v>
      </c>
      <c r="B230" s="94">
        <v>276</v>
      </c>
      <c r="C230" s="133">
        <v>198</v>
      </c>
      <c r="D230" s="94">
        <v>321</v>
      </c>
      <c r="E230" s="128"/>
      <c r="F230" s="133">
        <v>223</v>
      </c>
      <c r="G230" s="129"/>
      <c r="H230" s="147"/>
      <c r="I230" s="112"/>
    </row>
    <row r="231" spans="1:9" s="113" customFormat="1" ht="18" customHeight="1">
      <c r="A231" s="158" t="s">
        <v>386</v>
      </c>
      <c r="B231" s="94">
        <v>26</v>
      </c>
      <c r="C231" s="133">
        <v>26</v>
      </c>
      <c r="D231" s="94">
        <v>10</v>
      </c>
      <c r="E231" s="128"/>
      <c r="F231" s="133">
        <v>10</v>
      </c>
      <c r="G231" s="129"/>
      <c r="H231" s="147"/>
      <c r="I231" s="112"/>
    </row>
    <row r="232" spans="1:9" s="113" customFormat="1" ht="18" customHeight="1">
      <c r="A232" s="158" t="s">
        <v>387</v>
      </c>
      <c r="B232" s="94">
        <v>10</v>
      </c>
      <c r="C232" s="133"/>
      <c r="D232" s="94">
        <v>60</v>
      </c>
      <c r="E232" s="128"/>
      <c r="F232" s="133"/>
      <c r="G232" s="129"/>
      <c r="H232" s="147"/>
      <c r="I232" s="112"/>
    </row>
    <row r="233" spans="1:9" s="113" customFormat="1" ht="18" customHeight="1">
      <c r="A233" s="158" t="s">
        <v>388</v>
      </c>
      <c r="B233" s="94">
        <v>249</v>
      </c>
      <c r="C233" s="133">
        <v>199</v>
      </c>
      <c r="D233" s="94">
        <v>295</v>
      </c>
      <c r="E233" s="128"/>
      <c r="F233" s="133">
        <v>206</v>
      </c>
      <c r="G233" s="129"/>
      <c r="H233" s="147"/>
      <c r="I233" s="112"/>
    </row>
    <row r="234" spans="1:8" s="131" customFormat="1" ht="18" customHeight="1">
      <c r="A234" s="157" t="s">
        <v>389</v>
      </c>
      <c r="B234" s="126">
        <v>3419</v>
      </c>
      <c r="C234" s="127">
        <v>404</v>
      </c>
      <c r="D234" s="126">
        <v>4289</v>
      </c>
      <c r="E234" s="128"/>
      <c r="F234" s="127">
        <f>SUM(F235:F238)</f>
        <v>647</v>
      </c>
      <c r="G234" s="129"/>
      <c r="H234" s="146"/>
    </row>
    <row r="235" spans="1:8" s="131" customFormat="1" ht="18" customHeight="1">
      <c r="A235" s="158" t="s">
        <v>390</v>
      </c>
      <c r="B235" s="126"/>
      <c r="C235" s="127"/>
      <c r="D235" s="159">
        <v>7</v>
      </c>
      <c r="E235" s="128"/>
      <c r="F235" s="127">
        <v>7</v>
      </c>
      <c r="G235" s="129"/>
      <c r="H235" s="146"/>
    </row>
    <row r="236" spans="1:9" s="113" customFormat="1" ht="18" customHeight="1">
      <c r="A236" s="158" t="s">
        <v>391</v>
      </c>
      <c r="B236" s="94">
        <v>3046</v>
      </c>
      <c r="C236" s="133">
        <v>126</v>
      </c>
      <c r="D236" s="94">
        <v>3929</v>
      </c>
      <c r="E236" s="128"/>
      <c r="F236" s="133">
        <v>352</v>
      </c>
      <c r="G236" s="129"/>
      <c r="H236" s="147"/>
      <c r="I236" s="112"/>
    </row>
    <row r="237" spans="1:9" s="113" customFormat="1" ht="18" customHeight="1">
      <c r="A237" s="158" t="s">
        <v>392</v>
      </c>
      <c r="B237" s="94">
        <v>373</v>
      </c>
      <c r="C237" s="133">
        <v>278</v>
      </c>
      <c r="D237" s="94">
        <v>353</v>
      </c>
      <c r="E237" s="128"/>
      <c r="F237" s="133">
        <v>288</v>
      </c>
      <c r="G237" s="129"/>
      <c r="H237" s="147"/>
      <c r="I237" s="112"/>
    </row>
    <row r="238" spans="1:9" s="113" customFormat="1" ht="18" customHeight="1">
      <c r="A238" s="158" t="s">
        <v>393</v>
      </c>
      <c r="B238" s="94"/>
      <c r="C238" s="133"/>
      <c r="D238" s="94"/>
      <c r="E238" s="128"/>
      <c r="F238" s="133"/>
      <c r="G238" s="129"/>
      <c r="H238" s="147"/>
      <c r="I238" s="112"/>
    </row>
    <row r="239" spans="1:8" s="131" customFormat="1" ht="18" customHeight="1">
      <c r="A239" s="157" t="s">
        <v>394</v>
      </c>
      <c r="B239" s="126">
        <v>1727</v>
      </c>
      <c r="C239" s="127">
        <v>1193</v>
      </c>
      <c r="D239" s="126">
        <v>1104</v>
      </c>
      <c r="E239" s="128"/>
      <c r="F239" s="127">
        <f>SUM(F240:F245)</f>
        <v>1064</v>
      </c>
      <c r="G239" s="129"/>
      <c r="H239" s="146"/>
    </row>
    <row r="240" spans="1:9" s="113" customFormat="1" ht="18" customHeight="1">
      <c r="A240" s="158" t="s">
        <v>224</v>
      </c>
      <c r="B240" s="94">
        <v>358</v>
      </c>
      <c r="C240" s="133">
        <v>358</v>
      </c>
      <c r="D240" s="94">
        <v>358</v>
      </c>
      <c r="E240" s="128"/>
      <c r="F240" s="133">
        <v>358</v>
      </c>
      <c r="G240" s="129"/>
      <c r="H240" s="147"/>
      <c r="I240" s="112"/>
    </row>
    <row r="241" spans="1:9" s="113" customFormat="1" ht="18" customHeight="1">
      <c r="A241" s="158" t="s">
        <v>225</v>
      </c>
      <c r="B241" s="94">
        <v>104</v>
      </c>
      <c r="C241" s="133">
        <v>104</v>
      </c>
      <c r="D241" s="94"/>
      <c r="E241" s="128"/>
      <c r="F241" s="133"/>
      <c r="G241" s="129"/>
      <c r="H241" s="147"/>
      <c r="I241" s="112"/>
    </row>
    <row r="242" spans="1:9" s="113" customFormat="1" ht="18" customHeight="1">
      <c r="A242" s="158" t="s">
        <v>395</v>
      </c>
      <c r="B242" s="94">
        <v>308</v>
      </c>
      <c r="C242" s="133">
        <v>308</v>
      </c>
      <c r="D242" s="94">
        <v>291</v>
      </c>
      <c r="E242" s="128"/>
      <c r="F242" s="133">
        <v>291</v>
      </c>
      <c r="G242" s="129"/>
      <c r="H242" s="147"/>
      <c r="I242" s="112"/>
    </row>
    <row r="243" spans="1:9" s="113" customFormat="1" ht="18" customHeight="1">
      <c r="A243" s="158" t="s">
        <v>396</v>
      </c>
      <c r="B243" s="94">
        <v>779</v>
      </c>
      <c r="C243" s="133">
        <v>279</v>
      </c>
      <c r="D243" s="94">
        <v>305</v>
      </c>
      <c r="E243" s="128"/>
      <c r="F243" s="133">
        <v>265</v>
      </c>
      <c r="G243" s="129"/>
      <c r="H243" s="147"/>
      <c r="I243" s="112"/>
    </row>
    <row r="244" spans="1:9" s="113" customFormat="1" ht="18" customHeight="1">
      <c r="A244" s="158" t="s">
        <v>397</v>
      </c>
      <c r="B244" s="94">
        <v>144</v>
      </c>
      <c r="C244" s="133">
        <v>144</v>
      </c>
      <c r="D244" s="94">
        <v>141</v>
      </c>
      <c r="E244" s="128"/>
      <c r="F244" s="133">
        <v>141</v>
      </c>
      <c r="G244" s="129"/>
      <c r="H244" s="147"/>
      <c r="I244" s="112"/>
    </row>
    <row r="245" spans="1:9" s="113" customFormat="1" ht="18" customHeight="1">
      <c r="A245" s="158" t="s">
        <v>398</v>
      </c>
      <c r="B245" s="94">
        <v>34</v>
      </c>
      <c r="C245" s="133"/>
      <c r="D245" s="94">
        <v>9</v>
      </c>
      <c r="E245" s="128"/>
      <c r="F245" s="133">
        <v>9</v>
      </c>
      <c r="G245" s="129"/>
      <c r="H245" s="147"/>
      <c r="I245" s="112"/>
    </row>
    <row r="246" spans="1:8" s="131" customFormat="1" ht="18" customHeight="1">
      <c r="A246" s="157" t="s">
        <v>399</v>
      </c>
      <c r="B246" s="126">
        <v>661</v>
      </c>
      <c r="C246" s="127">
        <v>634</v>
      </c>
      <c r="D246" s="126">
        <v>892</v>
      </c>
      <c r="E246" s="128"/>
      <c r="F246" s="127">
        <f>SUM(F247:F252)</f>
        <v>857</v>
      </c>
      <c r="G246" s="129"/>
      <c r="H246" s="146"/>
    </row>
    <row r="247" spans="1:9" s="113" customFormat="1" ht="18" customHeight="1">
      <c r="A247" s="158" t="s">
        <v>224</v>
      </c>
      <c r="B247" s="94">
        <v>301</v>
      </c>
      <c r="C247" s="133">
        <v>301</v>
      </c>
      <c r="D247" s="94">
        <v>314</v>
      </c>
      <c r="E247" s="128"/>
      <c r="F247" s="133">
        <v>314</v>
      </c>
      <c r="G247" s="129"/>
      <c r="H247" s="147"/>
      <c r="I247" s="112"/>
    </row>
    <row r="248" spans="1:9" s="113" customFormat="1" ht="18" customHeight="1">
      <c r="A248" s="158" t="s">
        <v>225</v>
      </c>
      <c r="B248" s="94">
        <v>214</v>
      </c>
      <c r="C248" s="133">
        <v>214</v>
      </c>
      <c r="D248" s="94">
        <v>264</v>
      </c>
      <c r="E248" s="128"/>
      <c r="F248" s="133">
        <v>264</v>
      </c>
      <c r="G248" s="129"/>
      <c r="H248" s="147"/>
      <c r="I248" s="112"/>
    </row>
    <row r="249" spans="1:9" s="113" customFormat="1" ht="18" customHeight="1">
      <c r="A249" s="158" t="s">
        <v>400</v>
      </c>
      <c r="B249" s="94">
        <v>82</v>
      </c>
      <c r="C249" s="133">
        <v>82</v>
      </c>
      <c r="D249" s="94">
        <v>82</v>
      </c>
      <c r="E249" s="128"/>
      <c r="F249" s="133">
        <v>82</v>
      </c>
      <c r="G249" s="129"/>
      <c r="H249" s="147"/>
      <c r="I249" s="112"/>
    </row>
    <row r="250" spans="1:9" s="113" customFormat="1" ht="18" customHeight="1">
      <c r="A250" s="158" t="s">
        <v>401</v>
      </c>
      <c r="B250" s="94">
        <v>37</v>
      </c>
      <c r="C250" s="133">
        <v>37</v>
      </c>
      <c r="D250" s="94">
        <v>187</v>
      </c>
      <c r="E250" s="128"/>
      <c r="F250" s="133">
        <v>187</v>
      </c>
      <c r="G250" s="129"/>
      <c r="H250" s="147"/>
      <c r="I250" s="112"/>
    </row>
    <row r="251" spans="1:9" s="113" customFormat="1" ht="18" customHeight="1">
      <c r="A251" s="158" t="s">
        <v>402</v>
      </c>
      <c r="B251" s="94"/>
      <c r="C251" s="133"/>
      <c r="D251" s="94">
        <v>5</v>
      </c>
      <c r="E251" s="128"/>
      <c r="F251" s="133">
        <v>5</v>
      </c>
      <c r="G251" s="129"/>
      <c r="H251" s="147"/>
      <c r="I251" s="112"/>
    </row>
    <row r="252" spans="1:9" s="113" customFormat="1" ht="18" customHeight="1">
      <c r="A252" s="158" t="s">
        <v>403</v>
      </c>
      <c r="B252" s="94">
        <v>27</v>
      </c>
      <c r="C252" s="133"/>
      <c r="D252" s="94">
        <v>40</v>
      </c>
      <c r="E252" s="128"/>
      <c r="F252" s="133">
        <v>5</v>
      </c>
      <c r="G252" s="129"/>
      <c r="H252" s="147"/>
      <c r="I252" s="112"/>
    </row>
    <row r="253" spans="1:8" s="131" customFormat="1" ht="18" customHeight="1">
      <c r="A253" s="157" t="s">
        <v>404</v>
      </c>
      <c r="B253" s="126">
        <v>406</v>
      </c>
      <c r="C253" s="127">
        <v>10</v>
      </c>
      <c r="D253" s="126">
        <v>391</v>
      </c>
      <c r="E253" s="128"/>
      <c r="F253" s="127">
        <f>SUM(F254:F256)</f>
        <v>0</v>
      </c>
      <c r="G253" s="129"/>
      <c r="H253" s="146"/>
    </row>
    <row r="254" spans="1:9" s="113" customFormat="1" ht="18" customHeight="1">
      <c r="A254" s="158" t="s">
        <v>405</v>
      </c>
      <c r="B254" s="94">
        <v>46</v>
      </c>
      <c r="C254" s="133"/>
      <c r="D254" s="94">
        <v>46</v>
      </c>
      <c r="E254" s="128"/>
      <c r="F254" s="133"/>
      <c r="G254" s="129"/>
      <c r="H254" s="147"/>
      <c r="I254" s="112"/>
    </row>
    <row r="255" spans="1:9" s="113" customFormat="1" ht="18" customHeight="1">
      <c r="A255" s="158" t="s">
        <v>406</v>
      </c>
      <c r="B255" s="94">
        <v>61</v>
      </c>
      <c r="C255" s="133"/>
      <c r="D255" s="94">
        <v>45</v>
      </c>
      <c r="E255" s="128"/>
      <c r="F255" s="133"/>
      <c r="G255" s="129"/>
      <c r="H255" s="147"/>
      <c r="I255" s="112"/>
    </row>
    <row r="256" spans="1:9" s="113" customFormat="1" ht="18" customHeight="1" thickBot="1">
      <c r="A256" s="158" t="s">
        <v>407</v>
      </c>
      <c r="B256" s="140">
        <v>299</v>
      </c>
      <c r="C256" s="141">
        <v>10</v>
      </c>
      <c r="D256" s="140">
        <v>300</v>
      </c>
      <c r="E256" s="142"/>
      <c r="F256" s="141"/>
      <c r="G256" s="143"/>
      <c r="H256" s="147"/>
      <c r="I256" s="112"/>
    </row>
    <row r="257" spans="1:8" s="124" customFormat="1" ht="18" customHeight="1">
      <c r="A257" s="156" t="s">
        <v>408</v>
      </c>
      <c r="B257" s="119">
        <v>78831</v>
      </c>
      <c r="C257" s="120">
        <v>48802</v>
      </c>
      <c r="D257" s="119">
        <v>115962</v>
      </c>
      <c r="E257" s="121">
        <f>(D257/B257-1)*100</f>
        <v>47.1</v>
      </c>
      <c r="F257" s="120">
        <f>SUM(F258,F267,F276,F279,F286,F289,F293,F298,F303,F310,F315,F319,F322,F325,F329,F332)</f>
        <v>88281</v>
      </c>
      <c r="G257" s="122">
        <f>(F257/C257-1)*100</f>
        <v>80.9</v>
      </c>
      <c r="H257" s="123"/>
    </row>
    <row r="258" spans="1:8" s="131" customFormat="1" ht="18" customHeight="1">
      <c r="A258" s="157" t="s">
        <v>409</v>
      </c>
      <c r="B258" s="126">
        <v>1444</v>
      </c>
      <c r="C258" s="127">
        <v>1421</v>
      </c>
      <c r="D258" s="126">
        <v>2222</v>
      </c>
      <c r="E258" s="128"/>
      <c r="F258" s="127">
        <f>SUM(F259:F266)</f>
        <v>2202</v>
      </c>
      <c r="G258" s="129"/>
      <c r="H258" s="130"/>
    </row>
    <row r="259" spans="1:9" s="113" customFormat="1" ht="18" customHeight="1">
      <c r="A259" s="158" t="s">
        <v>224</v>
      </c>
      <c r="B259" s="94">
        <v>372</v>
      </c>
      <c r="C259" s="133">
        <v>372</v>
      </c>
      <c r="D259" s="94">
        <v>1492</v>
      </c>
      <c r="E259" s="128"/>
      <c r="F259" s="133">
        <v>1492</v>
      </c>
      <c r="G259" s="129"/>
      <c r="H259" s="135"/>
      <c r="I259" s="112"/>
    </row>
    <row r="260" spans="1:9" s="113" customFormat="1" ht="18" customHeight="1">
      <c r="A260" s="158" t="s">
        <v>225</v>
      </c>
      <c r="B260" s="94">
        <v>234</v>
      </c>
      <c r="C260" s="133">
        <v>234</v>
      </c>
      <c r="D260" s="94">
        <v>208</v>
      </c>
      <c r="E260" s="128"/>
      <c r="F260" s="133">
        <v>208</v>
      </c>
      <c r="G260" s="129"/>
      <c r="H260" s="135"/>
      <c r="I260" s="112"/>
    </row>
    <row r="261" spans="1:9" s="113" customFormat="1" ht="18" customHeight="1">
      <c r="A261" s="158" t="s">
        <v>410</v>
      </c>
      <c r="B261" s="94">
        <v>10</v>
      </c>
      <c r="C261" s="133">
        <v>10</v>
      </c>
      <c r="D261" s="94">
        <v>10</v>
      </c>
      <c r="E261" s="128"/>
      <c r="F261" s="133">
        <v>10</v>
      </c>
      <c r="G261" s="129"/>
      <c r="H261" s="135"/>
      <c r="I261" s="112"/>
    </row>
    <row r="262" spans="1:9" s="113" customFormat="1" ht="18" customHeight="1">
      <c r="A262" s="158" t="s">
        <v>411</v>
      </c>
      <c r="B262" s="94">
        <v>96</v>
      </c>
      <c r="C262" s="133">
        <v>96</v>
      </c>
      <c r="D262" s="94">
        <v>20</v>
      </c>
      <c r="E262" s="128"/>
      <c r="F262" s="133"/>
      <c r="G262" s="129"/>
      <c r="H262" s="135"/>
      <c r="I262" s="112"/>
    </row>
    <row r="263" spans="1:9" s="113" customFormat="1" ht="18" customHeight="1">
      <c r="A263" s="158" t="s">
        <v>412</v>
      </c>
      <c r="B263" s="94">
        <v>23</v>
      </c>
      <c r="C263" s="133"/>
      <c r="D263" s="94">
        <v>28</v>
      </c>
      <c r="E263" s="128"/>
      <c r="F263" s="133">
        <v>28</v>
      </c>
      <c r="G263" s="129"/>
      <c r="H263" s="135"/>
      <c r="I263" s="112"/>
    </row>
    <row r="264" spans="1:9" s="113" customFormat="1" ht="18" customHeight="1">
      <c r="A264" s="158" t="s">
        <v>413</v>
      </c>
      <c r="B264" s="94">
        <v>709</v>
      </c>
      <c r="C264" s="133">
        <v>709</v>
      </c>
      <c r="D264" s="94">
        <v>240</v>
      </c>
      <c r="E264" s="128"/>
      <c r="F264" s="133">
        <v>240</v>
      </c>
      <c r="G264" s="129"/>
      <c r="H264" s="135"/>
      <c r="I264" s="112"/>
    </row>
    <row r="265" spans="1:9" s="113" customFormat="1" ht="18" customHeight="1">
      <c r="A265" s="158" t="s">
        <v>414</v>
      </c>
      <c r="B265" s="94"/>
      <c r="C265" s="133"/>
      <c r="D265" s="94"/>
      <c r="E265" s="128"/>
      <c r="F265" s="133"/>
      <c r="G265" s="129"/>
      <c r="H265" s="135"/>
      <c r="I265" s="112"/>
    </row>
    <row r="266" spans="1:9" s="113" customFormat="1" ht="18" customHeight="1">
      <c r="A266" s="158" t="s">
        <v>415</v>
      </c>
      <c r="B266" s="94"/>
      <c r="C266" s="133"/>
      <c r="D266" s="94">
        <v>224</v>
      </c>
      <c r="E266" s="128"/>
      <c r="F266" s="133">
        <v>224</v>
      </c>
      <c r="G266" s="129"/>
      <c r="H266" s="135"/>
      <c r="I266" s="112"/>
    </row>
    <row r="267" spans="1:8" s="131" customFormat="1" ht="18" customHeight="1">
      <c r="A267" s="157" t="s">
        <v>416</v>
      </c>
      <c r="B267" s="126">
        <v>1195</v>
      </c>
      <c r="C267" s="127">
        <v>952</v>
      </c>
      <c r="D267" s="126">
        <v>2315</v>
      </c>
      <c r="E267" s="128"/>
      <c r="F267" s="127">
        <f>SUM(F268:F275)</f>
        <v>2027</v>
      </c>
      <c r="G267" s="129"/>
      <c r="H267" s="130"/>
    </row>
    <row r="268" spans="1:9" s="113" customFormat="1" ht="18" customHeight="1">
      <c r="A268" s="158" t="s">
        <v>224</v>
      </c>
      <c r="B268" s="94">
        <v>621</v>
      </c>
      <c r="C268" s="133">
        <v>621</v>
      </c>
      <c r="D268" s="94">
        <v>653</v>
      </c>
      <c r="E268" s="128"/>
      <c r="F268" s="133">
        <v>653</v>
      </c>
      <c r="G268" s="129"/>
      <c r="H268" s="135"/>
      <c r="I268" s="112"/>
    </row>
    <row r="269" spans="1:9" s="113" customFormat="1" ht="18" customHeight="1">
      <c r="A269" s="158" t="s">
        <v>225</v>
      </c>
      <c r="B269" s="94">
        <v>104</v>
      </c>
      <c r="C269" s="133">
        <v>104</v>
      </c>
      <c r="D269" s="94">
        <v>151</v>
      </c>
      <c r="E269" s="128"/>
      <c r="F269" s="133">
        <v>151</v>
      </c>
      <c r="G269" s="129"/>
      <c r="H269" s="135"/>
      <c r="I269" s="112"/>
    </row>
    <row r="270" spans="1:9" s="113" customFormat="1" ht="18" customHeight="1">
      <c r="A270" s="158" t="s">
        <v>417</v>
      </c>
      <c r="B270" s="94">
        <v>172</v>
      </c>
      <c r="C270" s="133">
        <v>172</v>
      </c>
      <c r="D270" s="94">
        <v>652</v>
      </c>
      <c r="E270" s="128"/>
      <c r="F270" s="133">
        <v>642</v>
      </c>
      <c r="G270" s="129"/>
      <c r="H270" s="135"/>
      <c r="I270" s="112"/>
    </row>
    <row r="271" spans="1:9" s="113" customFormat="1" ht="18" customHeight="1">
      <c r="A271" s="158" t="s">
        <v>418</v>
      </c>
      <c r="B271" s="94">
        <v>52</v>
      </c>
      <c r="C271" s="133"/>
      <c r="D271" s="94">
        <v>506</v>
      </c>
      <c r="E271" s="128"/>
      <c r="F271" s="133">
        <v>453</v>
      </c>
      <c r="G271" s="129"/>
      <c r="H271" s="135"/>
      <c r="I271" s="112"/>
    </row>
    <row r="272" spans="1:9" s="113" customFormat="1" ht="18" customHeight="1">
      <c r="A272" s="158" t="s">
        <v>419</v>
      </c>
      <c r="B272" s="94"/>
      <c r="C272" s="133"/>
      <c r="D272" s="94"/>
      <c r="E272" s="128"/>
      <c r="F272" s="133"/>
      <c r="G272" s="129"/>
      <c r="H272" s="135"/>
      <c r="I272" s="112"/>
    </row>
    <row r="273" spans="1:9" s="113" customFormat="1" ht="18" customHeight="1">
      <c r="A273" s="158" t="s">
        <v>420</v>
      </c>
      <c r="B273" s="94">
        <v>17</v>
      </c>
      <c r="C273" s="133"/>
      <c r="D273" s="94">
        <v>15</v>
      </c>
      <c r="E273" s="128"/>
      <c r="F273" s="133"/>
      <c r="G273" s="129"/>
      <c r="H273" s="135"/>
      <c r="I273" s="112"/>
    </row>
    <row r="274" spans="1:9" s="113" customFormat="1" ht="18" customHeight="1">
      <c r="A274" s="158" t="s">
        <v>421</v>
      </c>
      <c r="B274" s="94">
        <v>124</v>
      </c>
      <c r="C274" s="133">
        <v>30</v>
      </c>
      <c r="D274" s="94">
        <v>245</v>
      </c>
      <c r="E274" s="128"/>
      <c r="F274" s="133">
        <v>115</v>
      </c>
      <c r="G274" s="129"/>
      <c r="H274" s="135"/>
      <c r="I274" s="112"/>
    </row>
    <row r="275" spans="1:9" s="113" customFormat="1" ht="18" customHeight="1">
      <c r="A275" s="158" t="s">
        <v>422</v>
      </c>
      <c r="B275" s="94">
        <v>105</v>
      </c>
      <c r="C275" s="133">
        <v>25</v>
      </c>
      <c r="D275" s="94">
        <v>93</v>
      </c>
      <c r="E275" s="128"/>
      <c r="F275" s="133">
        <v>13</v>
      </c>
      <c r="G275" s="129"/>
      <c r="H275" s="135"/>
      <c r="I275" s="112"/>
    </row>
    <row r="276" spans="1:8" s="131" customFormat="1" ht="18" customHeight="1">
      <c r="A276" s="157" t="s">
        <v>423</v>
      </c>
      <c r="B276" s="126">
        <v>44036</v>
      </c>
      <c r="C276" s="127">
        <v>28342</v>
      </c>
      <c r="D276" s="126">
        <f>SUM(D277:D278)</f>
        <v>28703</v>
      </c>
      <c r="E276" s="128"/>
      <c r="F276" s="127">
        <f>SUM(F277:F278)</f>
        <v>12313</v>
      </c>
      <c r="G276" s="129"/>
      <c r="H276" s="130"/>
    </row>
    <row r="277" spans="1:9" s="113" customFormat="1" ht="18" customHeight="1">
      <c r="A277" s="158" t="s">
        <v>424</v>
      </c>
      <c r="B277" s="94">
        <v>17062</v>
      </c>
      <c r="C277" s="133">
        <v>17062</v>
      </c>
      <c r="D277" s="94"/>
      <c r="E277" s="128"/>
      <c r="F277" s="133"/>
      <c r="G277" s="129"/>
      <c r="H277" s="130"/>
      <c r="I277" s="112"/>
    </row>
    <row r="278" spans="1:9" s="113" customFormat="1" ht="18" customHeight="1">
      <c r="A278" s="158" t="s">
        <v>425</v>
      </c>
      <c r="B278" s="94">
        <v>26974</v>
      </c>
      <c r="C278" s="133">
        <v>11280</v>
      </c>
      <c r="D278" s="94">
        <v>28703</v>
      </c>
      <c r="E278" s="128"/>
      <c r="F278" s="133">
        <v>12313</v>
      </c>
      <c r="G278" s="129"/>
      <c r="H278" s="135"/>
      <c r="I278" s="112"/>
    </row>
    <row r="279" spans="1:8" s="131" customFormat="1" ht="18" customHeight="1">
      <c r="A279" s="157" t="s">
        <v>426</v>
      </c>
      <c r="B279" s="126">
        <v>1840</v>
      </c>
      <c r="C279" s="127">
        <v>1840</v>
      </c>
      <c r="D279" s="126">
        <f>SUM(D280:D285)</f>
        <v>50167</v>
      </c>
      <c r="E279" s="128"/>
      <c r="F279" s="127">
        <f>SUM(F280:F285)</f>
        <v>50167</v>
      </c>
      <c r="G279" s="129"/>
      <c r="H279" s="130"/>
    </row>
    <row r="280" spans="1:9" s="113" customFormat="1" ht="18" customHeight="1">
      <c r="A280" s="158" t="s">
        <v>427</v>
      </c>
      <c r="B280" s="133">
        <v>26</v>
      </c>
      <c r="C280" s="133">
        <v>26</v>
      </c>
      <c r="D280" s="106">
        <v>49</v>
      </c>
      <c r="E280" s="128"/>
      <c r="F280" s="133">
        <v>49</v>
      </c>
      <c r="G280" s="128"/>
      <c r="H280" s="135"/>
      <c r="I280" s="112"/>
    </row>
    <row r="281" spans="1:9" s="113" customFormat="1" ht="18" customHeight="1">
      <c r="A281" s="158" t="s">
        <v>428</v>
      </c>
      <c r="B281" s="133">
        <v>470</v>
      </c>
      <c r="C281" s="133">
        <v>470</v>
      </c>
      <c r="D281" s="106">
        <v>32</v>
      </c>
      <c r="E281" s="128"/>
      <c r="F281" s="133">
        <v>32</v>
      </c>
      <c r="G281" s="128"/>
      <c r="H281" s="135"/>
      <c r="I281" s="112"/>
    </row>
    <row r="282" spans="1:9" s="113" customFormat="1" ht="18" customHeight="1">
      <c r="A282" s="158" t="s">
        <v>429</v>
      </c>
      <c r="B282" s="133">
        <v>9</v>
      </c>
      <c r="C282" s="133">
        <v>9</v>
      </c>
      <c r="D282" s="106">
        <v>42</v>
      </c>
      <c r="E282" s="128"/>
      <c r="F282" s="133">
        <v>42</v>
      </c>
      <c r="G282" s="128"/>
      <c r="H282" s="135"/>
      <c r="I282" s="112"/>
    </row>
    <row r="283" spans="1:9" s="113" customFormat="1" ht="18" customHeight="1">
      <c r="A283" s="160" t="s">
        <v>430</v>
      </c>
      <c r="B283" s="161"/>
      <c r="C283" s="161"/>
      <c r="D283" s="162">
        <v>48654</v>
      </c>
      <c r="E283" s="161"/>
      <c r="F283" s="161">
        <v>48654</v>
      </c>
      <c r="G283" s="128"/>
      <c r="H283" s="135"/>
      <c r="I283" s="112"/>
    </row>
    <row r="284" spans="1:9" s="113" customFormat="1" ht="18" customHeight="1">
      <c r="A284" s="160" t="s">
        <v>431</v>
      </c>
      <c r="B284" s="161"/>
      <c r="C284" s="133"/>
      <c r="D284" s="162">
        <v>10</v>
      </c>
      <c r="E284" s="128"/>
      <c r="F284" s="133">
        <v>10</v>
      </c>
      <c r="G284" s="128"/>
      <c r="H284" s="135"/>
      <c r="I284" s="112"/>
    </row>
    <row r="285" spans="1:9" s="113" customFormat="1" ht="18" customHeight="1">
      <c r="A285" s="158" t="s">
        <v>432</v>
      </c>
      <c r="B285" s="133">
        <v>1335</v>
      </c>
      <c r="C285" s="133">
        <v>1335</v>
      </c>
      <c r="D285" s="106">
        <v>1380</v>
      </c>
      <c r="E285" s="128"/>
      <c r="F285" s="133">
        <v>1380</v>
      </c>
      <c r="G285" s="128"/>
      <c r="H285" s="135"/>
      <c r="I285" s="112"/>
    </row>
    <row r="286" spans="1:8" s="131" customFormat="1" ht="18" customHeight="1">
      <c r="A286" s="157" t="s">
        <v>433</v>
      </c>
      <c r="B286" s="127">
        <v>1375</v>
      </c>
      <c r="C286" s="127"/>
      <c r="D286" s="150">
        <v>1222</v>
      </c>
      <c r="E286" s="128"/>
      <c r="F286" s="127">
        <f>SUM(F287:F288)</f>
        <v>99</v>
      </c>
      <c r="G286" s="128"/>
      <c r="H286" s="130"/>
    </row>
    <row r="287" spans="1:8" s="131" customFormat="1" ht="18" customHeight="1">
      <c r="A287" s="158" t="s">
        <v>434</v>
      </c>
      <c r="B287" s="107"/>
      <c r="C287" s="107"/>
      <c r="D287" s="163">
        <v>35</v>
      </c>
      <c r="E287" s="128"/>
      <c r="F287" s="127">
        <v>35</v>
      </c>
      <c r="G287" s="128"/>
      <c r="H287" s="130"/>
    </row>
    <row r="288" spans="1:9" s="113" customFormat="1" ht="18" customHeight="1">
      <c r="A288" s="158" t="s">
        <v>435</v>
      </c>
      <c r="B288" s="133">
        <v>1375</v>
      </c>
      <c r="C288" s="133"/>
      <c r="D288" s="106">
        <v>1187</v>
      </c>
      <c r="E288" s="128"/>
      <c r="F288" s="133">
        <v>64</v>
      </c>
      <c r="G288" s="128"/>
      <c r="H288" s="135"/>
      <c r="I288" s="112"/>
    </row>
    <row r="289" spans="1:8" s="131" customFormat="1" ht="18" customHeight="1">
      <c r="A289" s="157" t="s">
        <v>436</v>
      </c>
      <c r="B289" s="127">
        <v>6665</v>
      </c>
      <c r="C289" s="127">
        <v>3607</v>
      </c>
      <c r="D289" s="150">
        <v>7357</v>
      </c>
      <c r="E289" s="128"/>
      <c r="F289" s="127">
        <f>SUM(F290:F292)</f>
        <v>4496</v>
      </c>
      <c r="G289" s="129"/>
      <c r="H289" s="130"/>
    </row>
    <row r="290" spans="1:9" s="113" customFormat="1" ht="18" customHeight="1">
      <c r="A290" s="158" t="s">
        <v>437</v>
      </c>
      <c r="B290" s="94">
        <v>587</v>
      </c>
      <c r="C290" s="133">
        <v>587</v>
      </c>
      <c r="D290" s="94"/>
      <c r="E290" s="128"/>
      <c r="F290" s="133"/>
      <c r="G290" s="129"/>
      <c r="H290" s="130"/>
      <c r="I290" s="112"/>
    </row>
    <row r="291" spans="1:9" s="113" customFormat="1" ht="18" customHeight="1">
      <c r="A291" s="158" t="s">
        <v>438</v>
      </c>
      <c r="B291" s="94">
        <v>1870</v>
      </c>
      <c r="C291" s="133">
        <v>1870</v>
      </c>
      <c r="D291" s="94">
        <v>1936</v>
      </c>
      <c r="E291" s="128"/>
      <c r="F291" s="133">
        <v>1936</v>
      </c>
      <c r="G291" s="129"/>
      <c r="H291" s="135"/>
      <c r="I291" s="112"/>
    </row>
    <row r="292" spans="1:9" s="113" customFormat="1" ht="18" customHeight="1">
      <c r="A292" s="158" t="s">
        <v>439</v>
      </c>
      <c r="B292" s="94">
        <v>4208</v>
      </c>
      <c r="C292" s="133">
        <v>1150</v>
      </c>
      <c r="D292" s="94">
        <v>5421</v>
      </c>
      <c r="E292" s="128"/>
      <c r="F292" s="133">
        <v>2560</v>
      </c>
      <c r="G292" s="129"/>
      <c r="H292" s="135"/>
      <c r="I292" s="112"/>
    </row>
    <row r="293" spans="1:8" s="131" customFormat="1" ht="18" customHeight="1">
      <c r="A293" s="157" t="s">
        <v>440</v>
      </c>
      <c r="B293" s="126">
        <v>1931</v>
      </c>
      <c r="C293" s="127">
        <v>1470</v>
      </c>
      <c r="D293" s="126">
        <v>2405</v>
      </c>
      <c r="E293" s="128"/>
      <c r="F293" s="127">
        <f>SUM(F294:F297)</f>
        <v>1932</v>
      </c>
      <c r="G293" s="129"/>
      <c r="H293" s="130"/>
    </row>
    <row r="294" spans="1:9" s="113" customFormat="1" ht="18" customHeight="1">
      <c r="A294" s="158" t="s">
        <v>441</v>
      </c>
      <c r="B294" s="94">
        <v>1702</v>
      </c>
      <c r="C294" s="133">
        <v>1470</v>
      </c>
      <c r="D294" s="94">
        <v>2157</v>
      </c>
      <c r="E294" s="128"/>
      <c r="F294" s="133">
        <v>1932</v>
      </c>
      <c r="G294" s="129"/>
      <c r="H294" s="135"/>
      <c r="I294" s="112"/>
    </row>
    <row r="295" spans="1:9" s="113" customFormat="1" ht="18" customHeight="1">
      <c r="A295" s="158" t="s">
        <v>442</v>
      </c>
      <c r="B295" s="94">
        <v>201</v>
      </c>
      <c r="C295" s="133"/>
      <c r="D295" s="94">
        <v>215</v>
      </c>
      <c r="E295" s="128"/>
      <c r="F295" s="133"/>
      <c r="G295" s="129"/>
      <c r="H295" s="135"/>
      <c r="I295" s="112"/>
    </row>
    <row r="296" spans="1:9" s="113" customFormat="1" ht="18" customHeight="1">
      <c r="A296" s="158" t="s">
        <v>443</v>
      </c>
      <c r="B296" s="94">
        <v>13</v>
      </c>
      <c r="C296" s="133"/>
      <c r="D296" s="94">
        <v>19</v>
      </c>
      <c r="E296" s="128"/>
      <c r="F296" s="133"/>
      <c r="G296" s="129"/>
      <c r="H296" s="135"/>
      <c r="I296" s="112"/>
    </row>
    <row r="297" spans="1:9" s="113" customFormat="1" ht="18" customHeight="1">
      <c r="A297" s="158" t="s">
        <v>444</v>
      </c>
      <c r="B297" s="94">
        <v>15</v>
      </c>
      <c r="C297" s="133"/>
      <c r="D297" s="94">
        <v>14</v>
      </c>
      <c r="E297" s="128"/>
      <c r="F297" s="133"/>
      <c r="G297" s="129"/>
      <c r="H297" s="135"/>
      <c r="I297" s="112"/>
    </row>
    <row r="298" spans="1:8" s="131" customFormat="1" ht="18" customHeight="1">
      <c r="A298" s="157" t="s">
        <v>445</v>
      </c>
      <c r="B298" s="126">
        <v>133</v>
      </c>
      <c r="C298" s="127">
        <v>62</v>
      </c>
      <c r="D298" s="126">
        <v>169</v>
      </c>
      <c r="E298" s="128"/>
      <c r="F298" s="127">
        <f>SUM(F299:F302)</f>
        <v>114</v>
      </c>
      <c r="G298" s="129"/>
      <c r="H298" s="130"/>
    </row>
    <row r="299" spans="1:9" s="113" customFormat="1" ht="18" customHeight="1">
      <c r="A299" s="158" t="s">
        <v>446</v>
      </c>
      <c r="B299" s="94">
        <v>49</v>
      </c>
      <c r="C299" s="133"/>
      <c r="D299" s="94">
        <v>53</v>
      </c>
      <c r="E299" s="128"/>
      <c r="F299" s="133"/>
      <c r="G299" s="129"/>
      <c r="H299" s="135"/>
      <c r="I299" s="112"/>
    </row>
    <row r="300" spans="1:9" s="113" customFormat="1" ht="18" customHeight="1">
      <c r="A300" s="158" t="s">
        <v>447</v>
      </c>
      <c r="B300" s="94"/>
      <c r="C300" s="133"/>
      <c r="D300" s="94">
        <v>54</v>
      </c>
      <c r="E300" s="128"/>
      <c r="F300" s="133">
        <v>54</v>
      </c>
      <c r="G300" s="129"/>
      <c r="H300" s="135"/>
      <c r="I300" s="112"/>
    </row>
    <row r="301" spans="1:9" s="113" customFormat="1" ht="18" customHeight="1">
      <c r="A301" s="158" t="s">
        <v>448</v>
      </c>
      <c r="B301" s="94">
        <v>62</v>
      </c>
      <c r="C301" s="133">
        <v>62</v>
      </c>
      <c r="D301" s="94">
        <v>60</v>
      </c>
      <c r="E301" s="128"/>
      <c r="F301" s="133">
        <v>60</v>
      </c>
      <c r="G301" s="129"/>
      <c r="H301" s="135"/>
      <c r="I301" s="112"/>
    </row>
    <row r="302" spans="1:9" s="113" customFormat="1" ht="18" customHeight="1">
      <c r="A302" s="158" t="s">
        <v>449</v>
      </c>
      <c r="B302" s="94">
        <v>22</v>
      </c>
      <c r="C302" s="133"/>
      <c r="D302" s="94">
        <v>2</v>
      </c>
      <c r="E302" s="128"/>
      <c r="F302" s="133"/>
      <c r="G302" s="129"/>
      <c r="H302" s="135"/>
      <c r="I302" s="112"/>
    </row>
    <row r="303" spans="1:8" s="131" customFormat="1" ht="18" customHeight="1">
      <c r="A303" s="157" t="s">
        <v>450</v>
      </c>
      <c r="B303" s="126">
        <v>1841</v>
      </c>
      <c r="C303" s="127">
        <v>725</v>
      </c>
      <c r="D303" s="126">
        <v>2513</v>
      </c>
      <c r="E303" s="128"/>
      <c r="F303" s="127">
        <f>SUM(F304:F309)</f>
        <v>1866</v>
      </c>
      <c r="G303" s="129"/>
      <c r="H303" s="130"/>
    </row>
    <row r="304" spans="1:9" s="113" customFormat="1" ht="18" customHeight="1">
      <c r="A304" s="158" t="s">
        <v>224</v>
      </c>
      <c r="B304" s="94">
        <v>116</v>
      </c>
      <c r="C304" s="133">
        <v>116</v>
      </c>
      <c r="D304" s="94">
        <v>123</v>
      </c>
      <c r="E304" s="128"/>
      <c r="F304" s="133">
        <v>123</v>
      </c>
      <c r="G304" s="129"/>
      <c r="H304" s="135"/>
      <c r="I304" s="112"/>
    </row>
    <row r="305" spans="1:9" s="113" customFormat="1" ht="18" customHeight="1">
      <c r="A305" s="158" t="s">
        <v>451</v>
      </c>
      <c r="B305" s="94"/>
      <c r="C305" s="133"/>
      <c r="D305" s="94">
        <v>10</v>
      </c>
      <c r="E305" s="128"/>
      <c r="F305" s="133">
        <v>10</v>
      </c>
      <c r="G305" s="129"/>
      <c r="H305" s="135"/>
      <c r="I305" s="112"/>
    </row>
    <row r="306" spans="1:9" s="113" customFormat="1" ht="18" customHeight="1">
      <c r="A306" s="158" t="s">
        <v>452</v>
      </c>
      <c r="B306" s="94">
        <v>173</v>
      </c>
      <c r="C306" s="133">
        <v>100</v>
      </c>
      <c r="D306" s="94">
        <v>68</v>
      </c>
      <c r="E306" s="128"/>
      <c r="F306" s="133">
        <v>40</v>
      </c>
      <c r="G306" s="129"/>
      <c r="H306" s="135"/>
      <c r="I306" s="112"/>
    </row>
    <row r="307" spans="1:9" s="113" customFormat="1" ht="18" customHeight="1">
      <c r="A307" s="158" t="s">
        <v>453</v>
      </c>
      <c r="B307" s="94">
        <v>463</v>
      </c>
      <c r="C307" s="133">
        <v>391</v>
      </c>
      <c r="D307" s="94">
        <v>825</v>
      </c>
      <c r="E307" s="128"/>
      <c r="F307" s="133">
        <v>575</v>
      </c>
      <c r="G307" s="129"/>
      <c r="H307" s="135"/>
      <c r="I307" s="112"/>
    </row>
    <row r="308" spans="1:9" s="113" customFormat="1" ht="18" customHeight="1">
      <c r="A308" s="158" t="s">
        <v>454</v>
      </c>
      <c r="B308" s="94"/>
      <c r="C308" s="133"/>
      <c r="D308" s="94">
        <v>1020</v>
      </c>
      <c r="E308" s="128"/>
      <c r="F308" s="133">
        <v>1020</v>
      </c>
      <c r="G308" s="129"/>
      <c r="H308" s="135"/>
      <c r="I308" s="112"/>
    </row>
    <row r="309" spans="1:9" s="113" customFormat="1" ht="18" customHeight="1">
      <c r="A309" s="158" t="s">
        <v>455</v>
      </c>
      <c r="B309" s="94">
        <v>1089</v>
      </c>
      <c r="C309" s="133">
        <v>118</v>
      </c>
      <c r="D309" s="94">
        <v>467</v>
      </c>
      <c r="E309" s="128"/>
      <c r="F309" s="133">
        <v>98</v>
      </c>
      <c r="G309" s="129"/>
      <c r="H309" s="135"/>
      <c r="I309" s="112"/>
    </row>
    <row r="310" spans="1:8" s="131" customFormat="1" ht="18" customHeight="1">
      <c r="A310" s="157" t="s">
        <v>456</v>
      </c>
      <c r="B310" s="126">
        <v>9968</v>
      </c>
      <c r="C310" s="127">
        <v>7255</v>
      </c>
      <c r="D310" s="126">
        <v>1356</v>
      </c>
      <c r="E310" s="128"/>
      <c r="F310" s="127">
        <f>SUM(F311:F314)</f>
        <v>496</v>
      </c>
      <c r="G310" s="129"/>
      <c r="H310" s="130"/>
    </row>
    <row r="311" spans="1:9" s="113" customFormat="1" ht="18" customHeight="1">
      <c r="A311" s="158" t="s">
        <v>457</v>
      </c>
      <c r="B311" s="94">
        <v>1358</v>
      </c>
      <c r="C311" s="133"/>
      <c r="D311" s="94">
        <v>150</v>
      </c>
      <c r="E311" s="128"/>
      <c r="F311" s="133"/>
      <c r="G311" s="129"/>
      <c r="H311" s="135"/>
      <c r="I311" s="112"/>
    </row>
    <row r="312" spans="1:9" s="113" customFormat="1" ht="18" customHeight="1">
      <c r="A312" s="158" t="s">
        <v>458</v>
      </c>
      <c r="B312" s="94">
        <v>355</v>
      </c>
      <c r="C312" s="133"/>
      <c r="D312" s="94">
        <v>10</v>
      </c>
      <c r="E312" s="128"/>
      <c r="F312" s="133"/>
      <c r="G312" s="129"/>
      <c r="H312" s="135"/>
      <c r="I312" s="112"/>
    </row>
    <row r="313" spans="1:9" s="113" customFormat="1" ht="18" customHeight="1">
      <c r="A313" s="158" t="s">
        <v>459</v>
      </c>
      <c r="B313" s="94">
        <v>7985</v>
      </c>
      <c r="C313" s="133">
        <v>6985</v>
      </c>
      <c r="D313" s="94">
        <v>1014</v>
      </c>
      <c r="E313" s="128"/>
      <c r="F313" s="133">
        <v>314</v>
      </c>
      <c r="G313" s="129"/>
      <c r="H313" s="135"/>
      <c r="I313" s="112"/>
    </row>
    <row r="314" spans="1:9" s="113" customFormat="1" ht="18" customHeight="1">
      <c r="A314" s="158" t="s">
        <v>460</v>
      </c>
      <c r="B314" s="94">
        <v>270</v>
      </c>
      <c r="C314" s="133">
        <v>270</v>
      </c>
      <c r="D314" s="94">
        <v>182</v>
      </c>
      <c r="E314" s="128"/>
      <c r="F314" s="133">
        <v>182</v>
      </c>
      <c r="G314" s="129"/>
      <c r="H314" s="135"/>
      <c r="I314" s="112"/>
    </row>
    <row r="315" spans="1:8" s="131" customFormat="1" ht="18" customHeight="1">
      <c r="A315" s="157" t="s">
        <v>461</v>
      </c>
      <c r="B315" s="126">
        <v>59</v>
      </c>
      <c r="C315" s="127">
        <v>59</v>
      </c>
      <c r="D315" s="126">
        <v>62</v>
      </c>
      <c r="E315" s="128"/>
      <c r="F315" s="127">
        <f>SUM(F316:F318)</f>
        <v>62</v>
      </c>
      <c r="G315" s="129"/>
      <c r="H315" s="130"/>
    </row>
    <row r="316" spans="1:9" s="113" customFormat="1" ht="18" customHeight="1">
      <c r="A316" s="158" t="s">
        <v>224</v>
      </c>
      <c r="B316" s="94">
        <v>51</v>
      </c>
      <c r="C316" s="133">
        <v>51</v>
      </c>
      <c r="D316" s="94">
        <v>44</v>
      </c>
      <c r="E316" s="128"/>
      <c r="F316" s="133">
        <v>44</v>
      </c>
      <c r="G316" s="129"/>
      <c r="H316" s="135"/>
      <c r="I316" s="112"/>
    </row>
    <row r="317" spans="1:9" s="113" customFormat="1" ht="18" customHeight="1">
      <c r="A317" s="158" t="s">
        <v>225</v>
      </c>
      <c r="B317" s="94">
        <v>8</v>
      </c>
      <c r="C317" s="133">
        <v>8</v>
      </c>
      <c r="D317" s="94">
        <v>8</v>
      </c>
      <c r="E317" s="128"/>
      <c r="F317" s="133">
        <v>8</v>
      </c>
      <c r="G317" s="129"/>
      <c r="H317" s="135"/>
      <c r="I317" s="112"/>
    </row>
    <row r="318" spans="1:9" s="113" customFormat="1" ht="18" customHeight="1">
      <c r="A318" s="158" t="s">
        <v>462</v>
      </c>
      <c r="B318" s="94"/>
      <c r="C318" s="133"/>
      <c r="D318" s="94">
        <v>10</v>
      </c>
      <c r="E318" s="128"/>
      <c r="F318" s="133">
        <v>10</v>
      </c>
      <c r="G318" s="129"/>
      <c r="H318" s="135"/>
      <c r="I318" s="112"/>
    </row>
    <row r="319" spans="1:8" s="131" customFormat="1" ht="18" customHeight="1">
      <c r="A319" s="157" t="s">
        <v>463</v>
      </c>
      <c r="B319" s="126">
        <v>5470</v>
      </c>
      <c r="C319" s="127">
        <v>1600</v>
      </c>
      <c r="D319" s="126">
        <v>4952</v>
      </c>
      <c r="E319" s="128"/>
      <c r="F319" s="127">
        <v>2600</v>
      </c>
      <c r="G319" s="129"/>
      <c r="H319" s="130"/>
    </row>
    <row r="320" spans="1:9" s="113" customFormat="1" ht="18" customHeight="1">
      <c r="A320" s="158" t="s">
        <v>464</v>
      </c>
      <c r="B320" s="94">
        <v>301</v>
      </c>
      <c r="C320" s="133">
        <v>100</v>
      </c>
      <c r="D320" s="94">
        <v>268</v>
      </c>
      <c r="E320" s="128"/>
      <c r="F320" s="133">
        <v>100</v>
      </c>
      <c r="G320" s="129"/>
      <c r="H320" s="135"/>
      <c r="I320" s="112"/>
    </row>
    <row r="321" spans="1:9" s="113" customFormat="1" ht="18" customHeight="1">
      <c r="A321" s="158" t="s">
        <v>465</v>
      </c>
      <c r="B321" s="94">
        <v>5169</v>
      </c>
      <c r="C321" s="133">
        <v>1500</v>
      </c>
      <c r="D321" s="94">
        <v>4684</v>
      </c>
      <c r="E321" s="128"/>
      <c r="F321" s="133">
        <v>2500</v>
      </c>
      <c r="G321" s="129"/>
      <c r="H321" s="135"/>
      <c r="I321" s="112"/>
    </row>
    <row r="322" spans="1:8" s="131" customFormat="1" ht="18" customHeight="1">
      <c r="A322" s="157" t="s">
        <v>466</v>
      </c>
      <c r="B322" s="126">
        <v>738</v>
      </c>
      <c r="C322" s="127">
        <v>1</v>
      </c>
      <c r="D322" s="126">
        <v>724</v>
      </c>
      <c r="E322" s="128"/>
      <c r="F322" s="127">
        <v>1</v>
      </c>
      <c r="G322" s="129"/>
      <c r="H322" s="130"/>
    </row>
    <row r="323" spans="1:9" s="113" customFormat="1" ht="18" customHeight="1">
      <c r="A323" s="158" t="s">
        <v>467</v>
      </c>
      <c r="B323" s="94">
        <v>662</v>
      </c>
      <c r="C323" s="133">
        <v>1</v>
      </c>
      <c r="D323" s="94">
        <v>668</v>
      </c>
      <c r="E323" s="128"/>
      <c r="F323" s="133">
        <v>1</v>
      </c>
      <c r="G323" s="129"/>
      <c r="H323" s="135"/>
      <c r="I323" s="112"/>
    </row>
    <row r="324" spans="1:9" s="113" customFormat="1" ht="18" customHeight="1">
      <c r="A324" s="158" t="s">
        <v>468</v>
      </c>
      <c r="B324" s="94">
        <v>76</v>
      </c>
      <c r="C324" s="133"/>
      <c r="D324" s="94">
        <v>56</v>
      </c>
      <c r="E324" s="128"/>
      <c r="F324" s="133"/>
      <c r="G324" s="129"/>
      <c r="H324" s="135"/>
      <c r="I324" s="112"/>
    </row>
    <row r="325" spans="1:8" s="131" customFormat="1" ht="18" customHeight="1">
      <c r="A325" s="157" t="s">
        <v>469</v>
      </c>
      <c r="B325" s="126">
        <v>106</v>
      </c>
      <c r="C325" s="127"/>
      <c r="D325" s="126">
        <v>1481</v>
      </c>
      <c r="E325" s="128"/>
      <c r="F325" s="127"/>
      <c r="G325" s="129"/>
      <c r="H325" s="130"/>
    </row>
    <row r="326" spans="1:9" s="113" customFormat="1" ht="18" customHeight="1">
      <c r="A326" s="158" t="s">
        <v>470</v>
      </c>
      <c r="B326" s="94">
        <v>106</v>
      </c>
      <c r="C326" s="133"/>
      <c r="D326" s="94"/>
      <c r="E326" s="128"/>
      <c r="F326" s="133"/>
      <c r="G326" s="129"/>
      <c r="H326" s="135"/>
      <c r="I326" s="112"/>
    </row>
    <row r="327" spans="1:9" s="113" customFormat="1" ht="18" customHeight="1">
      <c r="A327" s="137" t="s">
        <v>471</v>
      </c>
      <c r="B327" s="94"/>
      <c r="C327" s="133"/>
      <c r="D327" s="94">
        <v>8</v>
      </c>
      <c r="E327" s="128"/>
      <c r="F327" s="133"/>
      <c r="G327" s="129"/>
      <c r="H327" s="135"/>
      <c r="I327" s="112"/>
    </row>
    <row r="328" spans="1:9" s="113" customFormat="1" ht="18" customHeight="1">
      <c r="A328" s="137" t="s">
        <v>472</v>
      </c>
      <c r="B328" s="94"/>
      <c r="C328" s="133"/>
      <c r="D328" s="94">
        <v>1473</v>
      </c>
      <c r="E328" s="128"/>
      <c r="F328" s="133"/>
      <c r="G328" s="129"/>
      <c r="H328" s="135"/>
      <c r="I328" s="112"/>
    </row>
    <row r="329" spans="1:8" s="131" customFormat="1" ht="18" customHeight="1">
      <c r="A329" s="157" t="s">
        <v>473</v>
      </c>
      <c r="B329" s="126">
        <v>341</v>
      </c>
      <c r="C329" s="127">
        <v>207</v>
      </c>
      <c r="D329" s="126">
        <v>151</v>
      </c>
      <c r="E329" s="128"/>
      <c r="F329" s="127">
        <v>28</v>
      </c>
      <c r="G329" s="129"/>
      <c r="H329" s="130"/>
    </row>
    <row r="330" spans="1:8" s="131" customFormat="1" ht="18" customHeight="1">
      <c r="A330" s="158" t="s">
        <v>474</v>
      </c>
      <c r="B330" s="126"/>
      <c r="C330" s="127"/>
      <c r="D330" s="159">
        <v>28</v>
      </c>
      <c r="E330" s="128"/>
      <c r="F330" s="107">
        <v>28</v>
      </c>
      <c r="G330" s="129"/>
      <c r="H330" s="130"/>
    </row>
    <row r="331" spans="1:9" s="113" customFormat="1" ht="18" customHeight="1">
      <c r="A331" s="164" t="s">
        <v>475</v>
      </c>
      <c r="B331" s="94">
        <v>341</v>
      </c>
      <c r="C331" s="133">
        <v>207</v>
      </c>
      <c r="D331" s="94">
        <v>123</v>
      </c>
      <c r="E331" s="128"/>
      <c r="F331" s="133"/>
      <c r="G331" s="129"/>
      <c r="H331" s="135"/>
      <c r="I331" s="112"/>
    </row>
    <row r="332" spans="1:8" s="131" customFormat="1" ht="18" customHeight="1">
      <c r="A332" s="157" t="s">
        <v>476</v>
      </c>
      <c r="B332" s="126">
        <v>1689</v>
      </c>
      <c r="C332" s="127">
        <v>1261</v>
      </c>
      <c r="D332" s="126">
        <v>10163</v>
      </c>
      <c r="E332" s="128"/>
      <c r="F332" s="127">
        <v>9878</v>
      </c>
      <c r="G332" s="129"/>
      <c r="H332" s="130"/>
    </row>
    <row r="333" spans="1:9" s="113" customFormat="1" ht="18" customHeight="1" thickBot="1">
      <c r="A333" s="158" t="s">
        <v>477</v>
      </c>
      <c r="B333" s="140">
        <v>1689</v>
      </c>
      <c r="C333" s="141">
        <v>1261</v>
      </c>
      <c r="D333" s="140">
        <v>10163</v>
      </c>
      <c r="E333" s="142"/>
      <c r="F333" s="141">
        <v>9878</v>
      </c>
      <c r="G333" s="143"/>
      <c r="H333" s="135"/>
      <c r="I333" s="112"/>
    </row>
    <row r="334" spans="1:8" s="124" customFormat="1" ht="18" customHeight="1">
      <c r="A334" s="156" t="s">
        <v>478</v>
      </c>
      <c r="B334" s="119">
        <v>99322</v>
      </c>
      <c r="C334" s="120">
        <v>49439</v>
      </c>
      <c r="D334" s="119">
        <v>105344</v>
      </c>
      <c r="E334" s="121">
        <f>(D334/B334-1)*100</f>
        <v>6.1</v>
      </c>
      <c r="F334" s="120">
        <f>SUM(F335,F338,F342,F345,F353,F361,F363,F367,F373)</f>
        <v>53083</v>
      </c>
      <c r="G334" s="122">
        <f>(F334/C334-1)*100</f>
        <v>7.4</v>
      </c>
      <c r="H334" s="123"/>
    </row>
    <row r="335" spans="1:8" s="131" customFormat="1" ht="18" customHeight="1">
      <c r="A335" s="157" t="s">
        <v>479</v>
      </c>
      <c r="B335" s="126">
        <v>199</v>
      </c>
      <c r="C335" s="127">
        <v>199</v>
      </c>
      <c r="D335" s="126">
        <v>1882</v>
      </c>
      <c r="E335" s="128"/>
      <c r="F335" s="127">
        <v>1882</v>
      </c>
      <c r="G335" s="129"/>
      <c r="H335" s="130"/>
    </row>
    <row r="336" spans="1:9" s="113" customFormat="1" ht="18" customHeight="1">
      <c r="A336" s="158" t="s">
        <v>224</v>
      </c>
      <c r="B336" s="94">
        <v>190</v>
      </c>
      <c r="C336" s="133">
        <v>190</v>
      </c>
      <c r="D336" s="94">
        <v>1882</v>
      </c>
      <c r="E336" s="128"/>
      <c r="F336" s="133">
        <v>1882</v>
      </c>
      <c r="G336" s="129"/>
      <c r="H336" s="135"/>
      <c r="I336" s="112"/>
    </row>
    <row r="337" spans="1:9" s="113" customFormat="1" ht="18" customHeight="1">
      <c r="A337" s="158" t="s">
        <v>225</v>
      </c>
      <c r="B337" s="94">
        <v>9</v>
      </c>
      <c r="C337" s="133">
        <v>9</v>
      </c>
      <c r="D337" s="94"/>
      <c r="E337" s="128"/>
      <c r="F337" s="133"/>
      <c r="G337" s="129"/>
      <c r="H337" s="135"/>
      <c r="I337" s="112"/>
    </row>
    <row r="338" spans="1:8" s="131" customFormat="1" ht="18" customHeight="1">
      <c r="A338" s="157" t="s">
        <v>480</v>
      </c>
      <c r="B338" s="126">
        <v>1493</v>
      </c>
      <c r="C338" s="127">
        <v>1180</v>
      </c>
      <c r="D338" s="126">
        <v>3689</v>
      </c>
      <c r="E338" s="128"/>
      <c r="F338" s="127">
        <f>SUM(F339:G341)</f>
        <v>2502</v>
      </c>
      <c r="G338" s="129"/>
      <c r="H338" s="130"/>
    </row>
    <row r="339" spans="1:9" s="113" customFormat="1" ht="18" customHeight="1">
      <c r="A339" s="158" t="s">
        <v>481</v>
      </c>
      <c r="B339" s="94">
        <v>925</v>
      </c>
      <c r="C339" s="133">
        <v>925</v>
      </c>
      <c r="D339" s="94">
        <v>2099</v>
      </c>
      <c r="E339" s="128"/>
      <c r="F339" s="133">
        <v>2085</v>
      </c>
      <c r="G339" s="129"/>
      <c r="H339" s="135"/>
      <c r="I339" s="112"/>
    </row>
    <row r="340" spans="1:9" s="113" customFormat="1" ht="18" customHeight="1">
      <c r="A340" s="158" t="s">
        <v>482</v>
      </c>
      <c r="B340" s="94">
        <v>255</v>
      </c>
      <c r="C340" s="133">
        <v>255</v>
      </c>
      <c r="D340" s="94">
        <v>267</v>
      </c>
      <c r="E340" s="128"/>
      <c r="F340" s="133">
        <v>267</v>
      </c>
      <c r="G340" s="129"/>
      <c r="H340" s="135"/>
      <c r="I340" s="112"/>
    </row>
    <row r="341" spans="1:9" s="113" customFormat="1" ht="18" customHeight="1">
      <c r="A341" s="158" t="s">
        <v>483</v>
      </c>
      <c r="B341" s="94">
        <v>313</v>
      </c>
      <c r="C341" s="133"/>
      <c r="D341" s="94">
        <v>1323</v>
      </c>
      <c r="E341" s="128"/>
      <c r="F341" s="133">
        <v>150</v>
      </c>
      <c r="G341" s="129"/>
      <c r="H341" s="135"/>
      <c r="I341" s="112"/>
    </row>
    <row r="342" spans="1:8" s="131" customFormat="1" ht="18" customHeight="1">
      <c r="A342" s="157" t="s">
        <v>484</v>
      </c>
      <c r="B342" s="126">
        <v>9215</v>
      </c>
      <c r="C342" s="127">
        <v>6660</v>
      </c>
      <c r="D342" s="126">
        <v>9197</v>
      </c>
      <c r="E342" s="128"/>
      <c r="F342" s="127">
        <f>SUM(F343:F344)</f>
        <v>6954</v>
      </c>
      <c r="G342" s="129"/>
      <c r="H342" s="130"/>
    </row>
    <row r="343" spans="1:9" s="113" customFormat="1" ht="18" customHeight="1">
      <c r="A343" s="158" t="s">
        <v>485</v>
      </c>
      <c r="B343" s="94">
        <v>7600</v>
      </c>
      <c r="C343" s="133">
        <v>6560</v>
      </c>
      <c r="D343" s="94">
        <v>7940</v>
      </c>
      <c r="E343" s="128"/>
      <c r="F343" s="133">
        <v>6954</v>
      </c>
      <c r="G343" s="129"/>
      <c r="H343" s="135"/>
      <c r="I343" s="112"/>
    </row>
    <row r="344" spans="1:9" s="113" customFormat="1" ht="18" customHeight="1">
      <c r="A344" s="158" t="s">
        <v>486</v>
      </c>
      <c r="B344" s="94">
        <v>1615</v>
      </c>
      <c r="C344" s="133">
        <v>100</v>
      </c>
      <c r="D344" s="94">
        <v>1257</v>
      </c>
      <c r="E344" s="128"/>
      <c r="F344" s="133"/>
      <c r="G344" s="129"/>
      <c r="H344" s="135"/>
      <c r="I344" s="112"/>
    </row>
    <row r="345" spans="1:8" s="131" customFormat="1" ht="18" customHeight="1">
      <c r="A345" s="157" t="s">
        <v>487</v>
      </c>
      <c r="B345" s="126">
        <v>9908</v>
      </c>
      <c r="C345" s="127">
        <v>5100</v>
      </c>
      <c r="D345" s="126">
        <v>11221</v>
      </c>
      <c r="E345" s="128"/>
      <c r="F345" s="127">
        <f>SUM(F346:F352)</f>
        <v>5717</v>
      </c>
      <c r="G345" s="129"/>
      <c r="H345" s="130"/>
    </row>
    <row r="346" spans="1:9" s="113" customFormat="1" ht="18" customHeight="1">
      <c r="A346" s="158" t="s">
        <v>488</v>
      </c>
      <c r="B346" s="94">
        <v>1236</v>
      </c>
      <c r="C346" s="133">
        <v>1126</v>
      </c>
      <c r="D346" s="94">
        <v>1103</v>
      </c>
      <c r="E346" s="128"/>
      <c r="F346" s="133">
        <v>1100</v>
      </c>
      <c r="G346" s="129"/>
      <c r="H346" s="135"/>
      <c r="I346" s="112"/>
    </row>
    <row r="347" spans="1:9" s="113" customFormat="1" ht="18" customHeight="1">
      <c r="A347" s="158" t="s">
        <v>489</v>
      </c>
      <c r="B347" s="94">
        <v>235</v>
      </c>
      <c r="C347" s="133">
        <v>233</v>
      </c>
      <c r="D347" s="94">
        <v>249</v>
      </c>
      <c r="E347" s="128"/>
      <c r="F347" s="133">
        <v>245</v>
      </c>
      <c r="G347" s="129"/>
      <c r="H347" s="135"/>
      <c r="I347" s="112"/>
    </row>
    <row r="348" spans="1:9" s="113" customFormat="1" ht="18" customHeight="1">
      <c r="A348" s="158" t="s">
        <v>490</v>
      </c>
      <c r="B348" s="94">
        <v>440</v>
      </c>
      <c r="C348" s="133">
        <v>399</v>
      </c>
      <c r="D348" s="94">
        <v>648</v>
      </c>
      <c r="E348" s="128"/>
      <c r="F348" s="133">
        <v>648</v>
      </c>
      <c r="G348" s="129"/>
      <c r="H348" s="135"/>
      <c r="I348" s="112"/>
    </row>
    <row r="349" spans="1:9" s="113" customFormat="1" ht="18" customHeight="1">
      <c r="A349" s="158" t="s">
        <v>491</v>
      </c>
      <c r="B349" s="94">
        <v>716</v>
      </c>
      <c r="C349" s="133">
        <v>716</v>
      </c>
      <c r="D349" s="94">
        <v>739</v>
      </c>
      <c r="E349" s="128"/>
      <c r="F349" s="133">
        <v>739</v>
      </c>
      <c r="G349" s="129"/>
      <c r="H349" s="135"/>
      <c r="I349" s="112"/>
    </row>
    <row r="350" spans="1:9" s="113" customFormat="1" ht="18" customHeight="1">
      <c r="A350" s="158" t="s">
        <v>492</v>
      </c>
      <c r="B350" s="94">
        <v>6575</v>
      </c>
      <c r="C350" s="133">
        <v>2619</v>
      </c>
      <c r="D350" s="94">
        <v>7403</v>
      </c>
      <c r="E350" s="128"/>
      <c r="F350" s="133">
        <v>2978</v>
      </c>
      <c r="G350" s="129"/>
      <c r="H350" s="135"/>
      <c r="I350" s="112"/>
    </row>
    <row r="351" spans="1:9" s="113" customFormat="1" ht="18" customHeight="1">
      <c r="A351" s="158" t="s">
        <v>493</v>
      </c>
      <c r="B351" s="94">
        <v>666</v>
      </c>
      <c r="C351" s="133"/>
      <c r="D351" s="94">
        <v>1044</v>
      </c>
      <c r="E351" s="128"/>
      <c r="F351" s="133"/>
      <c r="G351" s="129"/>
      <c r="H351" s="135"/>
      <c r="I351" s="112"/>
    </row>
    <row r="352" spans="1:9" s="113" customFormat="1" ht="18" customHeight="1">
      <c r="A352" s="158" t="s">
        <v>494</v>
      </c>
      <c r="B352" s="94">
        <v>40</v>
      </c>
      <c r="C352" s="133">
        <v>7</v>
      </c>
      <c r="D352" s="94">
        <v>35</v>
      </c>
      <c r="E352" s="128"/>
      <c r="F352" s="133">
        <v>7</v>
      </c>
      <c r="G352" s="129"/>
      <c r="H352" s="135"/>
      <c r="I352" s="112"/>
    </row>
    <row r="353" spans="1:8" s="131" customFormat="1" ht="18" customHeight="1">
      <c r="A353" s="157" t="s">
        <v>495</v>
      </c>
      <c r="B353" s="126">
        <v>66908</v>
      </c>
      <c r="C353" s="127">
        <v>26282</v>
      </c>
      <c r="D353" s="126">
        <f>SUM(D354:D360)</f>
        <v>70676</v>
      </c>
      <c r="E353" s="128"/>
      <c r="F353" s="127">
        <f>SUM(F354:F360)</f>
        <v>28746</v>
      </c>
      <c r="G353" s="129"/>
      <c r="H353" s="130"/>
    </row>
    <row r="354" spans="1:9" s="113" customFormat="1" ht="18" customHeight="1">
      <c r="A354" s="158" t="s">
        <v>496</v>
      </c>
      <c r="B354" s="94">
        <v>1271</v>
      </c>
      <c r="C354" s="133">
        <v>1271</v>
      </c>
      <c r="D354" s="94">
        <v>1438</v>
      </c>
      <c r="E354" s="128"/>
      <c r="F354" s="133">
        <v>1438</v>
      </c>
      <c r="G354" s="129"/>
      <c r="H354" s="135"/>
      <c r="I354" s="112"/>
    </row>
    <row r="355" spans="1:9" s="113" customFormat="1" ht="18" customHeight="1">
      <c r="A355" s="158" t="s">
        <v>497</v>
      </c>
      <c r="B355" s="94">
        <v>4804</v>
      </c>
      <c r="C355" s="133">
        <v>4804</v>
      </c>
      <c r="D355" s="94">
        <v>5192</v>
      </c>
      <c r="E355" s="128"/>
      <c r="F355" s="133">
        <v>5192</v>
      </c>
      <c r="G355" s="129"/>
      <c r="H355" s="135"/>
      <c r="I355" s="112"/>
    </row>
    <row r="356" spans="1:9" s="113" customFormat="1" ht="18" customHeight="1">
      <c r="A356" s="158" t="s">
        <v>498</v>
      </c>
      <c r="B356" s="94">
        <v>343</v>
      </c>
      <c r="C356" s="133">
        <v>52</v>
      </c>
      <c r="D356" s="94">
        <v>327</v>
      </c>
      <c r="E356" s="128"/>
      <c r="F356" s="133">
        <v>48</v>
      </c>
      <c r="G356" s="129"/>
      <c r="H356" s="135"/>
      <c r="I356" s="112"/>
    </row>
    <row r="357" spans="1:9" s="113" customFormat="1" ht="18" customHeight="1">
      <c r="A357" s="158" t="s">
        <v>499</v>
      </c>
      <c r="B357" s="94">
        <v>53938</v>
      </c>
      <c r="C357" s="133">
        <v>18283</v>
      </c>
      <c r="D357" s="94">
        <v>56773</v>
      </c>
      <c r="E357" s="128"/>
      <c r="F357" s="133">
        <v>19827</v>
      </c>
      <c r="G357" s="129"/>
      <c r="H357" s="135"/>
      <c r="I357" s="112"/>
    </row>
    <row r="358" spans="1:9" s="113" customFormat="1" ht="18" customHeight="1">
      <c r="A358" s="158" t="s">
        <v>500</v>
      </c>
      <c r="B358" s="94">
        <v>3320</v>
      </c>
      <c r="C358" s="133">
        <v>1171</v>
      </c>
      <c r="D358" s="94">
        <v>3785</v>
      </c>
      <c r="E358" s="128"/>
      <c r="F358" s="133">
        <v>1347</v>
      </c>
      <c r="G358" s="129"/>
      <c r="H358" s="135"/>
      <c r="I358" s="112"/>
    </row>
    <row r="359" spans="1:9" s="113" customFormat="1" ht="18" customHeight="1">
      <c r="A359" s="158" t="s">
        <v>501</v>
      </c>
      <c r="B359" s="94">
        <v>2531</v>
      </c>
      <c r="C359" s="133"/>
      <c r="D359" s="94">
        <v>2627</v>
      </c>
      <c r="E359" s="128"/>
      <c r="F359" s="133">
        <v>360</v>
      </c>
      <c r="G359" s="129"/>
      <c r="H359" s="135"/>
      <c r="I359" s="112"/>
    </row>
    <row r="360" spans="1:9" s="113" customFormat="1" ht="18" customHeight="1">
      <c r="A360" s="158" t="s">
        <v>502</v>
      </c>
      <c r="B360" s="94">
        <v>701</v>
      </c>
      <c r="C360" s="133">
        <v>701</v>
      </c>
      <c r="D360" s="94">
        <v>534</v>
      </c>
      <c r="E360" s="128"/>
      <c r="F360" s="133">
        <v>534</v>
      </c>
      <c r="G360" s="129"/>
      <c r="H360" s="135"/>
      <c r="I360" s="112"/>
    </row>
    <row r="361" spans="1:8" s="131" customFormat="1" ht="18" customHeight="1">
      <c r="A361" s="157" t="s">
        <v>503</v>
      </c>
      <c r="B361" s="126">
        <v>105</v>
      </c>
      <c r="C361" s="127"/>
      <c r="D361" s="126">
        <v>130</v>
      </c>
      <c r="E361" s="128"/>
      <c r="F361" s="127"/>
      <c r="G361" s="129"/>
      <c r="H361" s="130"/>
    </row>
    <row r="362" spans="1:9" s="113" customFormat="1" ht="18" customHeight="1">
      <c r="A362" s="158" t="s">
        <v>504</v>
      </c>
      <c r="B362" s="94">
        <v>105</v>
      </c>
      <c r="C362" s="133"/>
      <c r="D362" s="94">
        <v>130</v>
      </c>
      <c r="E362" s="128"/>
      <c r="F362" s="133"/>
      <c r="G362" s="129"/>
      <c r="H362" s="135"/>
      <c r="I362" s="112"/>
    </row>
    <row r="363" spans="1:8" s="131" customFormat="1" ht="18" customHeight="1">
      <c r="A363" s="157" t="s">
        <v>505</v>
      </c>
      <c r="B363" s="126">
        <v>10987</v>
      </c>
      <c r="C363" s="127">
        <v>9804</v>
      </c>
      <c r="D363" s="126">
        <v>8336</v>
      </c>
      <c r="E363" s="128"/>
      <c r="F363" s="127">
        <f>SUM(F364:F366)</f>
        <v>7282</v>
      </c>
      <c r="G363" s="129"/>
      <c r="H363" s="130"/>
    </row>
    <row r="364" spans="1:9" s="113" customFormat="1" ht="18" customHeight="1">
      <c r="A364" s="158" t="s">
        <v>506</v>
      </c>
      <c r="B364" s="94">
        <v>2225</v>
      </c>
      <c r="C364" s="133">
        <v>2225</v>
      </c>
      <c r="D364" s="94">
        <v>87</v>
      </c>
      <c r="E364" s="128"/>
      <c r="F364" s="133">
        <v>87</v>
      </c>
      <c r="G364" s="129"/>
      <c r="H364" s="135"/>
      <c r="I364" s="112"/>
    </row>
    <row r="365" spans="1:9" s="113" customFormat="1" ht="18" customHeight="1">
      <c r="A365" s="158" t="s">
        <v>507</v>
      </c>
      <c r="B365" s="94">
        <v>8108</v>
      </c>
      <c r="C365" s="133">
        <v>7009</v>
      </c>
      <c r="D365" s="94">
        <v>7374</v>
      </c>
      <c r="E365" s="128"/>
      <c r="F365" s="133">
        <v>6360</v>
      </c>
      <c r="G365" s="129"/>
      <c r="H365" s="135"/>
      <c r="I365" s="112"/>
    </row>
    <row r="366" spans="1:9" s="113" customFormat="1" ht="18" customHeight="1">
      <c r="A366" s="158" t="s">
        <v>508</v>
      </c>
      <c r="B366" s="94">
        <v>654</v>
      </c>
      <c r="C366" s="133">
        <v>570</v>
      </c>
      <c r="D366" s="94">
        <v>875</v>
      </c>
      <c r="E366" s="128"/>
      <c r="F366" s="133">
        <v>835</v>
      </c>
      <c r="G366" s="129"/>
      <c r="H366" s="135"/>
      <c r="I366" s="112"/>
    </row>
    <row r="367" spans="1:8" s="131" customFormat="1" ht="18" customHeight="1">
      <c r="A367" s="157" t="s">
        <v>509</v>
      </c>
      <c r="B367" s="126">
        <v>223</v>
      </c>
      <c r="C367" s="127"/>
      <c r="D367" s="126">
        <v>98</v>
      </c>
      <c r="E367" s="128"/>
      <c r="F367" s="127"/>
      <c r="G367" s="129"/>
      <c r="H367" s="130"/>
    </row>
    <row r="368" spans="1:9" s="113" customFormat="1" ht="18" customHeight="1">
      <c r="A368" s="158" t="s">
        <v>224</v>
      </c>
      <c r="B368" s="94"/>
      <c r="C368" s="133"/>
      <c r="D368" s="94"/>
      <c r="E368" s="128"/>
      <c r="F368" s="133"/>
      <c r="G368" s="129"/>
      <c r="H368" s="135"/>
      <c r="I368" s="112"/>
    </row>
    <row r="369" spans="1:9" s="113" customFormat="1" ht="18" customHeight="1">
      <c r="A369" s="158" t="s">
        <v>225</v>
      </c>
      <c r="B369" s="94">
        <v>20</v>
      </c>
      <c r="C369" s="133"/>
      <c r="D369" s="94"/>
      <c r="E369" s="128"/>
      <c r="F369" s="133"/>
      <c r="G369" s="129"/>
      <c r="H369" s="135"/>
      <c r="I369" s="112"/>
    </row>
    <row r="370" spans="1:9" s="113" customFormat="1" ht="18" customHeight="1">
      <c r="A370" s="158" t="s">
        <v>510</v>
      </c>
      <c r="B370" s="94"/>
      <c r="C370" s="133"/>
      <c r="D370" s="94">
        <v>28</v>
      </c>
      <c r="E370" s="128"/>
      <c r="F370" s="133"/>
      <c r="G370" s="129"/>
      <c r="H370" s="135"/>
      <c r="I370" s="112"/>
    </row>
    <row r="371" spans="1:9" s="113" customFormat="1" ht="18" customHeight="1">
      <c r="A371" s="158" t="s">
        <v>511</v>
      </c>
      <c r="B371" s="94">
        <v>66</v>
      </c>
      <c r="C371" s="133"/>
      <c r="D371" s="94">
        <v>36</v>
      </c>
      <c r="E371" s="128"/>
      <c r="F371" s="133"/>
      <c r="G371" s="129"/>
      <c r="H371" s="135"/>
      <c r="I371" s="112"/>
    </row>
    <row r="372" spans="1:9" s="113" customFormat="1" ht="18" customHeight="1">
      <c r="A372" s="158" t="s">
        <v>512</v>
      </c>
      <c r="B372" s="94">
        <v>137</v>
      </c>
      <c r="C372" s="133"/>
      <c r="D372" s="94">
        <v>34</v>
      </c>
      <c r="E372" s="128"/>
      <c r="F372" s="133"/>
      <c r="G372" s="129"/>
      <c r="H372" s="135"/>
      <c r="I372" s="112"/>
    </row>
    <row r="373" spans="1:8" s="131" customFormat="1" ht="18" customHeight="1">
      <c r="A373" s="157" t="s">
        <v>513</v>
      </c>
      <c r="B373" s="126">
        <v>284</v>
      </c>
      <c r="C373" s="127">
        <v>214</v>
      </c>
      <c r="D373" s="126">
        <v>115</v>
      </c>
      <c r="E373" s="128"/>
      <c r="F373" s="127"/>
      <c r="G373" s="129"/>
      <c r="H373" s="130"/>
    </row>
    <row r="374" spans="1:9" s="113" customFormat="1" ht="18" customHeight="1" thickBot="1">
      <c r="A374" s="158" t="s">
        <v>514</v>
      </c>
      <c r="B374" s="140">
        <v>284</v>
      </c>
      <c r="C374" s="141">
        <v>214</v>
      </c>
      <c r="D374" s="140">
        <v>115</v>
      </c>
      <c r="E374" s="142"/>
      <c r="F374" s="141"/>
      <c r="G374" s="143"/>
      <c r="H374" s="135"/>
      <c r="I374" s="112"/>
    </row>
    <row r="375" spans="1:8" s="124" customFormat="1" ht="18" customHeight="1">
      <c r="A375" s="156" t="s">
        <v>515</v>
      </c>
      <c r="B375" s="119">
        <v>4616</v>
      </c>
      <c r="C375" s="165">
        <v>2730</v>
      </c>
      <c r="D375" s="119">
        <v>6947</v>
      </c>
      <c r="E375" s="121">
        <f>(D375/B375-1)*100</f>
        <v>50.5</v>
      </c>
      <c r="F375" s="120">
        <f>SUM(F376,F380,F382,F387,F390,F392,F394,F396)</f>
        <v>2925</v>
      </c>
      <c r="G375" s="122">
        <f>(F375/C375-1)*100</f>
        <v>7.1</v>
      </c>
      <c r="H375" s="123"/>
    </row>
    <row r="376" spans="1:8" s="131" customFormat="1" ht="18" customHeight="1">
      <c r="A376" s="157" t="s">
        <v>516</v>
      </c>
      <c r="B376" s="126">
        <v>1281</v>
      </c>
      <c r="C376" s="166">
        <v>1281</v>
      </c>
      <c r="D376" s="126">
        <v>1394</v>
      </c>
      <c r="E376" s="128"/>
      <c r="F376" s="127">
        <v>1394</v>
      </c>
      <c r="G376" s="129"/>
      <c r="H376" s="130"/>
    </row>
    <row r="377" spans="1:9" s="113" customFormat="1" ht="18" customHeight="1">
      <c r="A377" s="158" t="s">
        <v>224</v>
      </c>
      <c r="B377" s="94">
        <v>1113</v>
      </c>
      <c r="C377" s="167">
        <v>1113</v>
      </c>
      <c r="D377" s="94">
        <v>1216</v>
      </c>
      <c r="E377" s="128"/>
      <c r="F377" s="133">
        <v>1216</v>
      </c>
      <c r="G377" s="129"/>
      <c r="H377" s="135"/>
      <c r="I377" s="112"/>
    </row>
    <row r="378" spans="1:9" s="113" customFormat="1" ht="18" customHeight="1">
      <c r="A378" s="158" t="s">
        <v>225</v>
      </c>
      <c r="B378" s="94">
        <v>168</v>
      </c>
      <c r="C378" s="167">
        <v>168</v>
      </c>
      <c r="D378" s="94">
        <v>178</v>
      </c>
      <c r="E378" s="128"/>
      <c r="F378" s="133">
        <v>178</v>
      </c>
      <c r="G378" s="129"/>
      <c r="H378" s="135"/>
      <c r="I378" s="112"/>
    </row>
    <row r="379" spans="1:9" s="113" customFormat="1" ht="18" customHeight="1">
      <c r="A379" s="158" t="s">
        <v>517</v>
      </c>
      <c r="B379" s="94"/>
      <c r="C379" s="167"/>
      <c r="D379" s="94"/>
      <c r="E379" s="128"/>
      <c r="F379" s="133"/>
      <c r="G379" s="129"/>
      <c r="H379" s="135"/>
      <c r="I379" s="112"/>
    </row>
    <row r="380" spans="1:8" s="131" customFormat="1" ht="18" customHeight="1">
      <c r="A380" s="157" t="s">
        <v>518</v>
      </c>
      <c r="B380" s="126"/>
      <c r="C380" s="166"/>
      <c r="D380" s="126"/>
      <c r="E380" s="128"/>
      <c r="F380" s="127"/>
      <c r="G380" s="129"/>
      <c r="H380" s="130"/>
    </row>
    <row r="381" spans="1:9" s="113" customFormat="1" ht="18" customHeight="1">
      <c r="A381" s="158" t="s">
        <v>519</v>
      </c>
      <c r="B381" s="94"/>
      <c r="C381" s="167"/>
      <c r="D381" s="94"/>
      <c r="E381" s="128"/>
      <c r="F381" s="133"/>
      <c r="G381" s="129"/>
      <c r="H381" s="135"/>
      <c r="I381" s="112"/>
    </row>
    <row r="382" spans="1:8" s="131" customFormat="1" ht="18" customHeight="1">
      <c r="A382" s="157" t="s">
        <v>520</v>
      </c>
      <c r="B382" s="126">
        <v>2960</v>
      </c>
      <c r="C382" s="166">
        <v>1410</v>
      </c>
      <c r="D382" s="126">
        <v>3444</v>
      </c>
      <c r="E382" s="128"/>
      <c r="F382" s="127">
        <f>SUM(F383:F386)</f>
        <v>1202</v>
      </c>
      <c r="G382" s="129"/>
      <c r="H382" s="130"/>
    </row>
    <row r="383" spans="1:9" s="113" customFormat="1" ht="18" customHeight="1">
      <c r="A383" s="158" t="s">
        <v>521</v>
      </c>
      <c r="B383" s="94">
        <v>393</v>
      </c>
      <c r="C383" s="167"/>
      <c r="D383" s="94">
        <v>115</v>
      </c>
      <c r="E383" s="128"/>
      <c r="F383" s="133"/>
      <c r="G383" s="129"/>
      <c r="H383" s="130"/>
      <c r="I383" s="112"/>
    </row>
    <row r="384" spans="1:9" s="113" customFormat="1" ht="18" customHeight="1">
      <c r="A384" s="158" t="s">
        <v>522</v>
      </c>
      <c r="B384" s="94">
        <v>187</v>
      </c>
      <c r="C384" s="167">
        <v>10</v>
      </c>
      <c r="D384" s="94">
        <v>2271</v>
      </c>
      <c r="E384" s="128"/>
      <c r="F384" s="133">
        <v>270</v>
      </c>
      <c r="G384" s="129"/>
      <c r="H384" s="135"/>
      <c r="I384" s="112"/>
    </row>
    <row r="385" spans="1:9" s="113" customFormat="1" ht="18" customHeight="1">
      <c r="A385" s="158" t="s">
        <v>523</v>
      </c>
      <c r="B385" s="94">
        <v>1519</v>
      </c>
      <c r="C385" s="167">
        <v>1400</v>
      </c>
      <c r="D385" s="94"/>
      <c r="E385" s="128"/>
      <c r="F385" s="133">
        <v>932</v>
      </c>
      <c r="G385" s="129"/>
      <c r="H385" s="135"/>
      <c r="I385" s="112"/>
    </row>
    <row r="386" spans="1:9" s="113" customFormat="1" ht="18" customHeight="1">
      <c r="A386" s="158" t="s">
        <v>524</v>
      </c>
      <c r="B386" s="94">
        <v>861</v>
      </c>
      <c r="C386" s="167"/>
      <c r="D386" s="94">
        <v>1058</v>
      </c>
      <c r="E386" s="128"/>
      <c r="F386" s="133"/>
      <c r="G386" s="129"/>
      <c r="H386" s="135"/>
      <c r="I386" s="112"/>
    </row>
    <row r="387" spans="1:8" s="131" customFormat="1" ht="18" customHeight="1">
      <c r="A387" s="157" t="s">
        <v>525</v>
      </c>
      <c r="B387" s="126">
        <v>199</v>
      </c>
      <c r="C387" s="166">
        <v>39</v>
      </c>
      <c r="D387" s="126">
        <v>1459</v>
      </c>
      <c r="E387" s="128"/>
      <c r="F387" s="127">
        <v>156</v>
      </c>
      <c r="G387" s="129"/>
      <c r="H387" s="130"/>
    </row>
    <row r="388" spans="1:9" s="113" customFormat="1" ht="18" customHeight="1">
      <c r="A388" s="158" t="s">
        <v>526</v>
      </c>
      <c r="B388" s="94">
        <v>95</v>
      </c>
      <c r="C388" s="167"/>
      <c r="D388" s="94">
        <v>1136</v>
      </c>
      <c r="E388" s="128"/>
      <c r="F388" s="133">
        <v>156</v>
      </c>
      <c r="G388" s="129"/>
      <c r="H388" s="135"/>
      <c r="I388" s="112"/>
    </row>
    <row r="389" spans="1:9" s="113" customFormat="1" ht="18" customHeight="1">
      <c r="A389" s="158" t="s">
        <v>527</v>
      </c>
      <c r="B389" s="94">
        <v>104</v>
      </c>
      <c r="C389" s="167">
        <v>39</v>
      </c>
      <c r="D389" s="94">
        <v>323</v>
      </c>
      <c r="E389" s="128"/>
      <c r="F389" s="133"/>
      <c r="G389" s="129"/>
      <c r="H389" s="135"/>
      <c r="I389" s="112"/>
    </row>
    <row r="390" spans="1:8" s="131" customFormat="1" ht="18" customHeight="1">
      <c r="A390" s="157" t="s">
        <v>528</v>
      </c>
      <c r="B390" s="126">
        <v>31</v>
      </c>
      <c r="C390" s="166"/>
      <c r="D390" s="126">
        <v>154</v>
      </c>
      <c r="E390" s="128"/>
      <c r="F390" s="127"/>
      <c r="G390" s="129"/>
      <c r="H390" s="130"/>
    </row>
    <row r="391" spans="1:9" s="113" customFormat="1" ht="18" customHeight="1">
      <c r="A391" s="158" t="s">
        <v>529</v>
      </c>
      <c r="B391" s="94">
        <v>31</v>
      </c>
      <c r="C391" s="167"/>
      <c r="D391" s="94">
        <v>154</v>
      </c>
      <c r="E391" s="128"/>
      <c r="F391" s="133"/>
      <c r="G391" s="129"/>
      <c r="H391" s="135"/>
      <c r="I391" s="112"/>
    </row>
    <row r="392" spans="1:8" s="131" customFormat="1" ht="18" customHeight="1">
      <c r="A392" s="157" t="s">
        <v>530</v>
      </c>
      <c r="B392" s="126"/>
      <c r="C392" s="166"/>
      <c r="D392" s="126">
        <v>150</v>
      </c>
      <c r="E392" s="128"/>
      <c r="F392" s="127">
        <v>150</v>
      </c>
      <c r="G392" s="129"/>
      <c r="H392" s="130"/>
    </row>
    <row r="393" spans="1:9" s="113" customFormat="1" ht="18" customHeight="1">
      <c r="A393" s="158" t="s">
        <v>531</v>
      </c>
      <c r="B393" s="94"/>
      <c r="C393" s="167"/>
      <c r="D393" s="94">
        <v>150</v>
      </c>
      <c r="E393" s="128"/>
      <c r="F393" s="133">
        <v>150</v>
      </c>
      <c r="G393" s="129"/>
      <c r="H393" s="135"/>
      <c r="I393" s="112"/>
    </row>
    <row r="394" spans="1:8" s="131" customFormat="1" ht="18" customHeight="1">
      <c r="A394" s="157" t="s">
        <v>532</v>
      </c>
      <c r="B394" s="126">
        <v>145</v>
      </c>
      <c r="C394" s="166"/>
      <c r="D394" s="126">
        <v>323</v>
      </c>
      <c r="E394" s="128"/>
      <c r="F394" s="127"/>
      <c r="G394" s="129"/>
      <c r="H394" s="130"/>
    </row>
    <row r="395" spans="1:9" s="113" customFormat="1" ht="18" customHeight="1">
      <c r="A395" s="158" t="s">
        <v>533</v>
      </c>
      <c r="B395" s="94">
        <v>145</v>
      </c>
      <c r="C395" s="167"/>
      <c r="D395" s="94">
        <v>323</v>
      </c>
      <c r="E395" s="128"/>
      <c r="F395" s="133"/>
      <c r="G395" s="129"/>
      <c r="H395" s="135"/>
      <c r="I395" s="112"/>
    </row>
    <row r="396" spans="1:9" s="113" customFormat="1" ht="18" customHeight="1">
      <c r="A396" s="168" t="s">
        <v>534</v>
      </c>
      <c r="B396" s="94"/>
      <c r="C396" s="167"/>
      <c r="D396" s="126">
        <v>23</v>
      </c>
      <c r="E396" s="128"/>
      <c r="F396" s="127">
        <v>23</v>
      </c>
      <c r="G396" s="129"/>
      <c r="H396" s="169"/>
      <c r="I396" s="112"/>
    </row>
    <row r="397" spans="1:9" s="113" customFormat="1" ht="18" customHeight="1" thickBot="1">
      <c r="A397" s="170" t="s">
        <v>535</v>
      </c>
      <c r="B397" s="140"/>
      <c r="C397" s="171"/>
      <c r="D397" s="140">
        <v>23</v>
      </c>
      <c r="E397" s="142"/>
      <c r="F397" s="141">
        <v>23</v>
      </c>
      <c r="G397" s="143"/>
      <c r="H397" s="169"/>
      <c r="I397" s="112"/>
    </row>
    <row r="398" spans="1:8" s="124" customFormat="1" ht="18" customHeight="1">
      <c r="A398" s="156" t="s">
        <v>536</v>
      </c>
      <c r="B398" s="119">
        <v>39736</v>
      </c>
      <c r="C398" s="165">
        <v>33606</v>
      </c>
      <c r="D398" s="119">
        <v>76161</v>
      </c>
      <c r="E398" s="121">
        <f>(D398/B398-1)*100</f>
        <v>91.7</v>
      </c>
      <c r="F398" s="120">
        <f>SUM(F399,F404,F406,F409)</f>
        <v>73008</v>
      </c>
      <c r="G398" s="122">
        <f>(F398/C398-1)*100</f>
        <v>117.2</v>
      </c>
      <c r="H398" s="123"/>
    </row>
    <row r="399" spans="1:8" s="131" customFormat="1" ht="18" customHeight="1">
      <c r="A399" s="157" t="s">
        <v>537</v>
      </c>
      <c r="B399" s="126">
        <v>6794</v>
      </c>
      <c r="C399" s="166">
        <v>4286</v>
      </c>
      <c r="D399" s="126">
        <v>5118</v>
      </c>
      <c r="E399" s="128"/>
      <c r="F399" s="127">
        <f>SUM(F400:F403)</f>
        <v>4970</v>
      </c>
      <c r="G399" s="129"/>
      <c r="H399" s="130"/>
    </row>
    <row r="400" spans="1:9" s="113" customFormat="1" ht="18" customHeight="1">
      <c r="A400" s="158" t="s">
        <v>224</v>
      </c>
      <c r="B400" s="94">
        <v>1769</v>
      </c>
      <c r="C400" s="167">
        <v>1769</v>
      </c>
      <c r="D400" s="94">
        <v>1976</v>
      </c>
      <c r="E400" s="128"/>
      <c r="F400" s="133">
        <v>1976</v>
      </c>
      <c r="G400" s="129"/>
      <c r="H400" s="135"/>
      <c r="I400" s="112"/>
    </row>
    <row r="401" spans="1:9" s="113" customFormat="1" ht="18" customHeight="1">
      <c r="A401" s="158" t="s">
        <v>225</v>
      </c>
      <c r="B401" s="94">
        <v>791</v>
      </c>
      <c r="C401" s="167">
        <v>791</v>
      </c>
      <c r="D401" s="94">
        <v>1296</v>
      </c>
      <c r="E401" s="128"/>
      <c r="F401" s="133">
        <v>1296</v>
      </c>
      <c r="G401" s="129"/>
      <c r="H401" s="135"/>
      <c r="I401" s="112"/>
    </row>
    <row r="402" spans="1:9" s="113" customFormat="1" ht="18" customHeight="1">
      <c r="A402" s="158" t="s">
        <v>538</v>
      </c>
      <c r="B402" s="94">
        <v>1847</v>
      </c>
      <c r="C402" s="167">
        <v>1726</v>
      </c>
      <c r="D402" s="94">
        <v>1793</v>
      </c>
      <c r="E402" s="128"/>
      <c r="F402" s="133">
        <v>1698</v>
      </c>
      <c r="G402" s="129"/>
      <c r="H402" s="135"/>
      <c r="I402" s="112"/>
    </row>
    <row r="403" spans="1:9" s="113" customFormat="1" ht="18" customHeight="1">
      <c r="A403" s="158" t="s">
        <v>539</v>
      </c>
      <c r="B403" s="94">
        <v>2387</v>
      </c>
      <c r="C403" s="167"/>
      <c r="D403" s="94">
        <v>53</v>
      </c>
      <c r="E403" s="128"/>
      <c r="F403" s="133"/>
      <c r="G403" s="129"/>
      <c r="H403" s="135"/>
      <c r="I403" s="112"/>
    </row>
    <row r="404" spans="1:8" s="131" customFormat="1" ht="18" customHeight="1">
      <c r="A404" s="157" t="s">
        <v>540</v>
      </c>
      <c r="B404" s="126">
        <v>3340</v>
      </c>
      <c r="C404" s="166">
        <v>848</v>
      </c>
      <c r="D404" s="126">
        <v>2120</v>
      </c>
      <c r="E404" s="128"/>
      <c r="F404" s="127">
        <v>212</v>
      </c>
      <c r="G404" s="129"/>
      <c r="H404" s="130"/>
    </row>
    <row r="405" spans="1:9" s="113" customFormat="1" ht="18" customHeight="1">
      <c r="A405" s="158" t="s">
        <v>541</v>
      </c>
      <c r="B405" s="94">
        <v>3340</v>
      </c>
      <c r="C405" s="167">
        <v>848</v>
      </c>
      <c r="D405" s="94">
        <v>2120</v>
      </c>
      <c r="E405" s="128"/>
      <c r="F405" s="133">
        <v>212</v>
      </c>
      <c r="G405" s="129"/>
      <c r="H405" s="135"/>
      <c r="I405" s="112"/>
    </row>
    <row r="406" spans="1:8" s="131" customFormat="1" ht="18" customHeight="1">
      <c r="A406" s="157" t="s">
        <v>542</v>
      </c>
      <c r="B406" s="126">
        <v>29466</v>
      </c>
      <c r="C406" s="166">
        <v>28396</v>
      </c>
      <c r="D406" s="126">
        <v>68576</v>
      </c>
      <c r="E406" s="128"/>
      <c r="F406" s="127">
        <f>SUM(F407:F408)</f>
        <v>67529</v>
      </c>
      <c r="G406" s="129"/>
      <c r="H406" s="130"/>
    </row>
    <row r="407" spans="1:9" s="113" customFormat="1" ht="18" customHeight="1">
      <c r="A407" s="158" t="s">
        <v>543</v>
      </c>
      <c r="B407" s="172">
        <v>9326</v>
      </c>
      <c r="C407" s="173">
        <v>8996</v>
      </c>
      <c r="D407" s="94">
        <v>1762</v>
      </c>
      <c r="E407" s="128"/>
      <c r="F407" s="133">
        <v>1762</v>
      </c>
      <c r="G407" s="129"/>
      <c r="H407" s="174"/>
      <c r="I407" s="175"/>
    </row>
    <row r="408" spans="1:9" s="113" customFormat="1" ht="18" customHeight="1">
      <c r="A408" s="158" t="s">
        <v>544</v>
      </c>
      <c r="B408" s="94">
        <v>20140</v>
      </c>
      <c r="C408" s="167">
        <v>19400</v>
      </c>
      <c r="D408" s="94">
        <v>66814</v>
      </c>
      <c r="E408" s="128"/>
      <c r="F408" s="133">
        <v>65767</v>
      </c>
      <c r="G408" s="129"/>
      <c r="H408" s="174"/>
      <c r="I408" s="175" t="s">
        <v>545</v>
      </c>
    </row>
    <row r="409" spans="1:8" s="131" customFormat="1" ht="18" customHeight="1">
      <c r="A409" s="157" t="s">
        <v>546</v>
      </c>
      <c r="B409" s="126">
        <v>136</v>
      </c>
      <c r="C409" s="166">
        <v>76</v>
      </c>
      <c r="D409" s="126">
        <v>297</v>
      </c>
      <c r="E409" s="128"/>
      <c r="F409" s="127">
        <v>297</v>
      </c>
      <c r="G409" s="129"/>
      <c r="H409" s="130"/>
    </row>
    <row r="410" spans="1:9" s="113" customFormat="1" ht="18" customHeight="1">
      <c r="A410" s="158" t="s">
        <v>547</v>
      </c>
      <c r="B410" s="94">
        <v>136</v>
      </c>
      <c r="C410" s="167">
        <v>76</v>
      </c>
      <c r="D410" s="94">
        <v>297</v>
      </c>
      <c r="E410" s="128"/>
      <c r="F410" s="133">
        <v>297</v>
      </c>
      <c r="G410" s="129"/>
      <c r="H410" s="135"/>
      <c r="I410" s="112"/>
    </row>
    <row r="411" spans="1:9" s="113" customFormat="1" ht="18" customHeight="1">
      <c r="A411" s="168" t="s">
        <v>548</v>
      </c>
      <c r="B411" s="94"/>
      <c r="C411" s="167"/>
      <c r="D411" s="126">
        <v>50</v>
      </c>
      <c r="E411" s="128"/>
      <c r="F411" s="133"/>
      <c r="G411" s="129"/>
      <c r="H411" s="169"/>
      <c r="I411" s="112"/>
    </row>
    <row r="412" spans="1:9" s="113" customFormat="1" ht="18" customHeight="1" thickBot="1">
      <c r="A412" s="170" t="s">
        <v>549</v>
      </c>
      <c r="B412" s="140"/>
      <c r="C412" s="171"/>
      <c r="D412" s="140">
        <v>50</v>
      </c>
      <c r="E412" s="142"/>
      <c r="F412" s="141"/>
      <c r="G412" s="143"/>
      <c r="H412" s="169"/>
      <c r="I412" s="112"/>
    </row>
    <row r="413" spans="1:8" s="124" customFormat="1" ht="18" customHeight="1">
      <c r="A413" s="156" t="s">
        <v>550</v>
      </c>
      <c r="B413" s="176">
        <v>68806</v>
      </c>
      <c r="C413" s="177">
        <v>38286</v>
      </c>
      <c r="D413" s="176">
        <v>77613</v>
      </c>
      <c r="E413" s="178">
        <f>(D413/B413-1)*100</f>
        <v>12.8</v>
      </c>
      <c r="F413" s="177">
        <f>SUM(F414,F436,F450,F467,F474,F477,F482,F487)</f>
        <v>36958</v>
      </c>
      <c r="G413" s="179">
        <f>(F413/C413-1)*100</f>
        <v>-3.5</v>
      </c>
      <c r="H413" s="123"/>
    </row>
    <row r="414" spans="1:8" s="131" customFormat="1" ht="18" customHeight="1">
      <c r="A414" s="157" t="s">
        <v>551</v>
      </c>
      <c r="B414" s="126">
        <v>22009</v>
      </c>
      <c r="C414" s="127">
        <v>12568</v>
      </c>
      <c r="D414" s="180">
        <v>24599</v>
      </c>
      <c r="E414" s="128"/>
      <c r="F414" s="127">
        <f>SUM(F415:F435)</f>
        <v>12318</v>
      </c>
      <c r="G414" s="129"/>
      <c r="H414" s="130"/>
    </row>
    <row r="415" spans="1:9" s="113" customFormat="1" ht="18" customHeight="1">
      <c r="A415" s="158" t="s">
        <v>224</v>
      </c>
      <c r="B415" s="94">
        <v>1430</v>
      </c>
      <c r="C415" s="133">
        <v>1430</v>
      </c>
      <c r="D415" s="134">
        <v>1637</v>
      </c>
      <c r="E415" s="128"/>
      <c r="F415" s="133">
        <v>1637</v>
      </c>
      <c r="G415" s="129"/>
      <c r="H415" s="135"/>
      <c r="I415" s="112"/>
    </row>
    <row r="416" spans="1:9" s="113" customFormat="1" ht="18" customHeight="1">
      <c r="A416" s="158" t="s">
        <v>451</v>
      </c>
      <c r="B416" s="94"/>
      <c r="C416" s="133"/>
      <c r="D416" s="134">
        <v>11</v>
      </c>
      <c r="E416" s="128"/>
      <c r="F416" s="133">
        <v>11</v>
      </c>
      <c r="G416" s="129"/>
      <c r="H416" s="135"/>
      <c r="I416" s="112"/>
    </row>
    <row r="417" spans="1:9" s="113" customFormat="1" ht="18" customHeight="1">
      <c r="A417" s="158" t="s">
        <v>236</v>
      </c>
      <c r="B417" s="94">
        <v>3686</v>
      </c>
      <c r="C417" s="133">
        <v>3686</v>
      </c>
      <c r="D417" s="134">
        <v>4729</v>
      </c>
      <c r="E417" s="128"/>
      <c r="F417" s="133">
        <v>4729</v>
      </c>
      <c r="G417" s="129"/>
      <c r="H417" s="135"/>
      <c r="I417" s="112"/>
    </row>
    <row r="418" spans="1:9" s="113" customFormat="1" ht="18" customHeight="1">
      <c r="A418" s="158" t="s">
        <v>552</v>
      </c>
      <c r="B418" s="94">
        <v>900</v>
      </c>
      <c r="C418" s="133">
        <v>190</v>
      </c>
      <c r="D418" s="134">
        <v>884</v>
      </c>
      <c r="E418" s="128"/>
      <c r="F418" s="133">
        <v>190</v>
      </c>
      <c r="G418" s="129"/>
      <c r="H418" s="135"/>
      <c r="I418" s="112"/>
    </row>
    <row r="419" spans="1:9" s="113" customFormat="1" ht="18" customHeight="1">
      <c r="A419" s="158" t="s">
        <v>553</v>
      </c>
      <c r="B419" s="94">
        <v>792</v>
      </c>
      <c r="C419" s="133">
        <v>246</v>
      </c>
      <c r="D419" s="134">
        <v>950</v>
      </c>
      <c r="E419" s="128"/>
      <c r="F419" s="133">
        <v>160</v>
      </c>
      <c r="G419" s="129"/>
      <c r="H419" s="135"/>
      <c r="I419" s="112"/>
    </row>
    <row r="420" spans="1:9" s="113" customFormat="1" ht="18" customHeight="1">
      <c r="A420" s="158" t="s">
        <v>554</v>
      </c>
      <c r="B420" s="94">
        <v>893</v>
      </c>
      <c r="C420" s="133">
        <v>76</v>
      </c>
      <c r="D420" s="134">
        <v>1138</v>
      </c>
      <c r="E420" s="128"/>
      <c r="F420" s="133">
        <v>114</v>
      </c>
      <c r="G420" s="129"/>
      <c r="H420" s="135"/>
      <c r="I420" s="112"/>
    </row>
    <row r="421" spans="1:9" s="113" customFormat="1" ht="18" customHeight="1">
      <c r="A421" s="158" t="s">
        <v>555</v>
      </c>
      <c r="B421" s="94">
        <v>279</v>
      </c>
      <c r="C421" s="133">
        <v>261</v>
      </c>
      <c r="D421" s="134">
        <v>235</v>
      </c>
      <c r="E421" s="128"/>
      <c r="F421" s="133">
        <v>235</v>
      </c>
      <c r="G421" s="129"/>
      <c r="H421" s="135"/>
      <c r="I421" s="112"/>
    </row>
    <row r="422" spans="1:9" s="113" customFormat="1" ht="18" customHeight="1">
      <c r="A422" s="158" t="s">
        <v>556</v>
      </c>
      <c r="B422" s="94">
        <v>58</v>
      </c>
      <c r="C422" s="133">
        <v>58</v>
      </c>
      <c r="D422" s="134">
        <v>177</v>
      </c>
      <c r="E422" s="128"/>
      <c r="F422" s="133">
        <v>3</v>
      </c>
      <c r="G422" s="129"/>
      <c r="H422" s="135"/>
      <c r="I422" s="112"/>
    </row>
    <row r="423" spans="1:9" s="113" customFormat="1" ht="18" customHeight="1">
      <c r="A423" s="158" t="s">
        <v>557</v>
      </c>
      <c r="B423" s="94">
        <v>573</v>
      </c>
      <c r="C423" s="133">
        <v>573</v>
      </c>
      <c r="D423" s="134">
        <v>0</v>
      </c>
      <c r="E423" s="128"/>
      <c r="F423" s="133"/>
      <c r="G423" s="129"/>
      <c r="H423" s="135"/>
      <c r="I423" s="112"/>
    </row>
    <row r="424" spans="1:9" s="113" customFormat="1" ht="18" customHeight="1">
      <c r="A424" s="158" t="s">
        <v>558</v>
      </c>
      <c r="B424" s="94">
        <v>648</v>
      </c>
      <c r="C424" s="133">
        <v>7</v>
      </c>
      <c r="D424" s="134">
        <v>244</v>
      </c>
      <c r="E424" s="128"/>
      <c r="F424" s="133">
        <v>3</v>
      </c>
      <c r="G424" s="129"/>
      <c r="H424" s="135"/>
      <c r="I424" s="112"/>
    </row>
    <row r="425" spans="1:9" s="113" customFormat="1" ht="18" customHeight="1">
      <c r="A425" s="158" t="s">
        <v>559</v>
      </c>
      <c r="B425" s="94"/>
      <c r="C425" s="133"/>
      <c r="D425" s="134">
        <v>57</v>
      </c>
      <c r="E425" s="128"/>
      <c r="F425" s="133">
        <v>57</v>
      </c>
      <c r="G425" s="129"/>
      <c r="H425" s="135"/>
      <c r="I425" s="112"/>
    </row>
    <row r="426" spans="1:9" s="113" customFormat="1" ht="18" customHeight="1">
      <c r="A426" s="158" t="s">
        <v>560</v>
      </c>
      <c r="B426" s="94"/>
      <c r="C426" s="133"/>
      <c r="D426" s="134">
        <v>64</v>
      </c>
      <c r="E426" s="128"/>
      <c r="F426" s="133">
        <v>46</v>
      </c>
      <c r="G426" s="129"/>
      <c r="H426" s="135"/>
      <c r="I426" s="112"/>
    </row>
    <row r="427" spans="1:9" s="113" customFormat="1" ht="18" customHeight="1">
      <c r="A427" s="158" t="s">
        <v>561</v>
      </c>
      <c r="B427" s="94">
        <v>3358</v>
      </c>
      <c r="C427" s="133">
        <v>119</v>
      </c>
      <c r="D427" s="134">
        <v>4261</v>
      </c>
      <c r="E427" s="128"/>
      <c r="F427" s="133">
        <v>5</v>
      </c>
      <c r="G427" s="129"/>
      <c r="H427" s="135"/>
      <c r="I427" s="112"/>
    </row>
    <row r="428" spans="1:9" s="113" customFormat="1" ht="18" customHeight="1">
      <c r="A428" s="158" t="s">
        <v>562</v>
      </c>
      <c r="B428" s="94">
        <v>949</v>
      </c>
      <c r="C428" s="133">
        <v>199</v>
      </c>
      <c r="D428" s="134">
        <v>1778</v>
      </c>
      <c r="E428" s="128"/>
      <c r="F428" s="133">
        <v>73</v>
      </c>
      <c r="G428" s="129"/>
      <c r="H428" s="135"/>
      <c r="I428" s="112"/>
    </row>
    <row r="429" spans="1:9" s="113" customFormat="1" ht="18" customHeight="1">
      <c r="A429" s="158" t="s">
        <v>563</v>
      </c>
      <c r="B429" s="94">
        <v>150</v>
      </c>
      <c r="C429" s="133">
        <v>150</v>
      </c>
      <c r="D429" s="134">
        <v>34</v>
      </c>
      <c r="E429" s="128"/>
      <c r="F429" s="133">
        <v>30</v>
      </c>
      <c r="G429" s="129"/>
      <c r="H429" s="135"/>
      <c r="I429" s="112"/>
    </row>
    <row r="430" spans="1:9" s="113" customFormat="1" ht="18" customHeight="1">
      <c r="A430" s="158" t="s">
        <v>564</v>
      </c>
      <c r="B430" s="94">
        <v>5014</v>
      </c>
      <c r="C430" s="133">
        <v>5014</v>
      </c>
      <c r="D430" s="134">
        <v>4470</v>
      </c>
      <c r="E430" s="128"/>
      <c r="F430" s="133">
        <v>4300</v>
      </c>
      <c r="G430" s="129"/>
      <c r="H430" s="135"/>
      <c r="I430" s="112"/>
    </row>
    <row r="431" spans="1:9" s="113" customFormat="1" ht="18" customHeight="1">
      <c r="A431" s="158" t="s">
        <v>565</v>
      </c>
      <c r="B431" s="94">
        <v>72</v>
      </c>
      <c r="C431" s="133"/>
      <c r="D431" s="134">
        <v>101</v>
      </c>
      <c r="E431" s="128"/>
      <c r="F431" s="133"/>
      <c r="G431" s="129"/>
      <c r="H431" s="135"/>
      <c r="I431" s="112"/>
    </row>
    <row r="432" spans="1:9" s="113" customFormat="1" ht="18" customHeight="1">
      <c r="A432" s="158" t="s">
        <v>566</v>
      </c>
      <c r="B432" s="94">
        <v>295</v>
      </c>
      <c r="C432" s="133">
        <v>295</v>
      </c>
      <c r="D432" s="134">
        <v>328</v>
      </c>
      <c r="E432" s="128"/>
      <c r="F432" s="133">
        <v>328</v>
      </c>
      <c r="G432" s="129"/>
      <c r="H432" s="135"/>
      <c r="I432" s="112"/>
    </row>
    <row r="433" spans="1:9" s="113" customFormat="1" ht="18" customHeight="1">
      <c r="A433" s="158" t="s">
        <v>567</v>
      </c>
      <c r="B433" s="94">
        <v>268</v>
      </c>
      <c r="C433" s="133"/>
      <c r="D433" s="134">
        <v>92</v>
      </c>
      <c r="E433" s="128"/>
      <c r="F433" s="133"/>
      <c r="G433" s="129"/>
      <c r="H433" s="135"/>
      <c r="I433" s="112"/>
    </row>
    <row r="434" spans="1:9" s="113" customFormat="1" ht="18" customHeight="1">
      <c r="A434" s="158" t="s">
        <v>568</v>
      </c>
      <c r="B434" s="94">
        <v>99</v>
      </c>
      <c r="C434" s="133"/>
      <c r="D434" s="134">
        <v>51</v>
      </c>
      <c r="E434" s="128"/>
      <c r="F434" s="133"/>
      <c r="G434" s="129"/>
      <c r="H434" s="135"/>
      <c r="I434" s="112"/>
    </row>
    <row r="435" spans="1:9" s="113" customFormat="1" ht="18" customHeight="1">
      <c r="A435" s="158" t="s">
        <v>569</v>
      </c>
      <c r="B435" s="94">
        <v>2545</v>
      </c>
      <c r="C435" s="133">
        <v>264</v>
      </c>
      <c r="D435" s="134">
        <v>3358</v>
      </c>
      <c r="E435" s="128"/>
      <c r="F435" s="133">
        <v>397</v>
      </c>
      <c r="G435" s="129"/>
      <c r="H435" s="135"/>
      <c r="I435" s="112"/>
    </row>
    <row r="436" spans="1:8" s="131" customFormat="1" ht="18" customHeight="1">
      <c r="A436" s="157" t="s">
        <v>570</v>
      </c>
      <c r="B436" s="126">
        <v>4760</v>
      </c>
      <c r="C436" s="127">
        <v>1289</v>
      </c>
      <c r="D436" s="181">
        <v>6453</v>
      </c>
      <c r="E436" s="128"/>
      <c r="F436" s="127">
        <f>SUM(F437:F449)</f>
        <v>1466</v>
      </c>
      <c r="G436" s="129"/>
      <c r="H436" s="130"/>
    </row>
    <row r="437" spans="1:9" s="113" customFormat="1" ht="18" customHeight="1">
      <c r="A437" s="158" t="s">
        <v>571</v>
      </c>
      <c r="B437" s="94">
        <v>1122</v>
      </c>
      <c r="C437" s="133">
        <v>1122</v>
      </c>
      <c r="D437" s="94">
        <v>1044</v>
      </c>
      <c r="E437" s="128"/>
      <c r="F437" s="133">
        <v>1044</v>
      </c>
      <c r="G437" s="129"/>
      <c r="H437" s="135"/>
      <c r="I437" s="112"/>
    </row>
    <row r="438" spans="1:9" s="113" customFormat="1" ht="18" customHeight="1">
      <c r="A438" s="158" t="s">
        <v>572</v>
      </c>
      <c r="B438" s="94">
        <v>1144</v>
      </c>
      <c r="C438" s="133">
        <v>2</v>
      </c>
      <c r="D438" s="94">
        <v>2282</v>
      </c>
      <c r="E438" s="128"/>
      <c r="F438" s="133"/>
      <c r="G438" s="129"/>
      <c r="H438" s="135"/>
      <c r="I438" s="112"/>
    </row>
    <row r="439" spans="1:9" s="113" customFormat="1" ht="18" customHeight="1">
      <c r="A439" s="158" t="s">
        <v>573</v>
      </c>
      <c r="B439" s="94">
        <v>109</v>
      </c>
      <c r="C439" s="133"/>
      <c r="D439" s="94">
        <v>6</v>
      </c>
      <c r="E439" s="128"/>
      <c r="F439" s="133"/>
      <c r="G439" s="129"/>
      <c r="H439" s="135"/>
      <c r="I439" s="112"/>
    </row>
    <row r="440" spans="1:9" s="113" customFormat="1" ht="18" customHeight="1">
      <c r="A440" s="158" t="s">
        <v>574</v>
      </c>
      <c r="B440" s="94">
        <v>9</v>
      </c>
      <c r="C440" s="133"/>
      <c r="D440" s="94">
        <v>27</v>
      </c>
      <c r="E440" s="128"/>
      <c r="F440" s="133"/>
      <c r="G440" s="129"/>
      <c r="H440" s="135"/>
      <c r="I440" s="112"/>
    </row>
    <row r="441" spans="1:9" s="113" customFormat="1" ht="18" customHeight="1">
      <c r="A441" s="158" t="s">
        <v>575</v>
      </c>
      <c r="B441" s="94"/>
      <c r="C441" s="133"/>
      <c r="D441" s="94"/>
      <c r="E441" s="128"/>
      <c r="F441" s="133"/>
      <c r="G441" s="129"/>
      <c r="H441" s="135"/>
      <c r="I441" s="112"/>
    </row>
    <row r="442" spans="1:9" s="113" customFormat="1" ht="18" customHeight="1">
      <c r="A442" s="158" t="s">
        <v>576</v>
      </c>
      <c r="B442" s="94">
        <v>1370</v>
      </c>
      <c r="C442" s="133"/>
      <c r="D442" s="94">
        <v>1419</v>
      </c>
      <c r="E442" s="128"/>
      <c r="F442" s="133"/>
      <c r="G442" s="129"/>
      <c r="H442" s="135"/>
      <c r="I442" s="112"/>
    </row>
    <row r="443" spans="1:9" s="113" customFormat="1" ht="18" customHeight="1">
      <c r="A443" s="158" t="s">
        <v>577</v>
      </c>
      <c r="B443" s="94">
        <v>6</v>
      </c>
      <c r="C443" s="133"/>
      <c r="D443" s="94">
        <v>4</v>
      </c>
      <c r="E443" s="128"/>
      <c r="F443" s="133"/>
      <c r="G443" s="129"/>
      <c r="H443" s="135"/>
      <c r="I443" s="112"/>
    </row>
    <row r="444" spans="1:9" s="113" customFormat="1" ht="18" customHeight="1">
      <c r="A444" s="158" t="s">
        <v>578</v>
      </c>
      <c r="B444" s="94">
        <v>2</v>
      </c>
      <c r="C444" s="133"/>
      <c r="D444" s="94">
        <v>237</v>
      </c>
      <c r="E444" s="128"/>
      <c r="F444" s="133"/>
      <c r="G444" s="129"/>
      <c r="H444" s="135"/>
      <c r="I444" s="112"/>
    </row>
    <row r="445" spans="1:9" s="113" customFormat="1" ht="18" customHeight="1">
      <c r="A445" s="158" t="s">
        <v>579</v>
      </c>
      <c r="B445" s="94"/>
      <c r="C445" s="133"/>
      <c r="D445" s="94"/>
      <c r="E445" s="128"/>
      <c r="F445" s="133"/>
      <c r="G445" s="129"/>
      <c r="H445" s="135"/>
      <c r="I445" s="112"/>
    </row>
    <row r="446" spans="1:9" s="113" customFormat="1" ht="18" customHeight="1">
      <c r="A446" s="158" t="s">
        <v>580</v>
      </c>
      <c r="B446" s="94">
        <v>12</v>
      </c>
      <c r="C446" s="133"/>
      <c r="D446" s="94">
        <v>8</v>
      </c>
      <c r="E446" s="128"/>
      <c r="F446" s="133"/>
      <c r="G446" s="129"/>
      <c r="H446" s="135"/>
      <c r="I446" s="112"/>
    </row>
    <row r="447" spans="1:9" s="113" customFormat="1" ht="18" customHeight="1">
      <c r="A447" s="158" t="s">
        <v>581</v>
      </c>
      <c r="B447" s="94"/>
      <c r="C447" s="133"/>
      <c r="D447" s="94">
        <v>23</v>
      </c>
      <c r="E447" s="128"/>
      <c r="F447" s="133"/>
      <c r="G447" s="129"/>
      <c r="H447" s="135"/>
      <c r="I447" s="112"/>
    </row>
    <row r="448" spans="1:9" s="113" customFormat="1" ht="18" customHeight="1">
      <c r="A448" s="158" t="s">
        <v>582</v>
      </c>
      <c r="B448" s="94">
        <v>547</v>
      </c>
      <c r="C448" s="133">
        <v>121</v>
      </c>
      <c r="D448" s="94">
        <v>754</v>
      </c>
      <c r="E448" s="128"/>
      <c r="F448" s="133">
        <v>305</v>
      </c>
      <c r="G448" s="129"/>
      <c r="H448" s="135"/>
      <c r="I448" s="112"/>
    </row>
    <row r="449" spans="1:9" s="113" customFormat="1" ht="18" customHeight="1">
      <c r="A449" s="158" t="s">
        <v>583</v>
      </c>
      <c r="B449" s="94">
        <v>439</v>
      </c>
      <c r="C449" s="133">
        <v>44</v>
      </c>
      <c r="D449" s="94">
        <v>649</v>
      </c>
      <c r="E449" s="128"/>
      <c r="F449" s="133">
        <v>117</v>
      </c>
      <c r="G449" s="129"/>
      <c r="H449" s="135"/>
      <c r="I449" s="112"/>
    </row>
    <row r="450" spans="1:8" s="131" customFormat="1" ht="18" customHeight="1">
      <c r="A450" s="157" t="s">
        <v>584</v>
      </c>
      <c r="B450" s="126">
        <v>20053</v>
      </c>
      <c r="C450" s="127">
        <v>7832</v>
      </c>
      <c r="D450" s="181">
        <v>20898</v>
      </c>
      <c r="E450" s="128"/>
      <c r="F450" s="127">
        <f>SUM(F451:F466)</f>
        <v>9636</v>
      </c>
      <c r="G450" s="129"/>
      <c r="H450" s="130"/>
    </row>
    <row r="451" spans="1:9" s="113" customFormat="1" ht="18" customHeight="1">
      <c r="A451" s="158" t="s">
        <v>224</v>
      </c>
      <c r="B451" s="94">
        <v>555</v>
      </c>
      <c r="C451" s="133">
        <v>555</v>
      </c>
      <c r="D451" s="94">
        <v>503</v>
      </c>
      <c r="E451" s="128"/>
      <c r="F451" s="133">
        <v>503</v>
      </c>
      <c r="G451" s="129"/>
      <c r="H451" s="135"/>
      <c r="I451" s="112"/>
    </row>
    <row r="452" spans="1:9" s="113" customFormat="1" ht="18" customHeight="1">
      <c r="A452" s="158" t="s">
        <v>585</v>
      </c>
      <c r="B452" s="94">
        <v>21</v>
      </c>
      <c r="C452" s="133">
        <v>21</v>
      </c>
      <c r="D452" s="94"/>
      <c r="E452" s="128"/>
      <c r="F452" s="133"/>
      <c r="G452" s="129"/>
      <c r="H452" s="135"/>
      <c r="I452" s="112"/>
    </row>
    <row r="453" spans="1:9" s="113" customFormat="1" ht="18" customHeight="1">
      <c r="A453" s="158" t="s">
        <v>586</v>
      </c>
      <c r="B453" s="94">
        <v>2475</v>
      </c>
      <c r="C453" s="133">
        <v>708</v>
      </c>
      <c r="D453" s="94">
        <v>5326</v>
      </c>
      <c r="E453" s="128"/>
      <c r="F453" s="133">
        <v>2</v>
      </c>
      <c r="G453" s="129"/>
      <c r="H453" s="135"/>
      <c r="I453" s="112"/>
    </row>
    <row r="454" spans="1:9" s="113" customFormat="1" ht="18" customHeight="1">
      <c r="A454" s="158" t="s">
        <v>587</v>
      </c>
      <c r="B454" s="94">
        <v>2222</v>
      </c>
      <c r="C454" s="133">
        <v>1392</v>
      </c>
      <c r="D454" s="94">
        <v>1965</v>
      </c>
      <c r="E454" s="128"/>
      <c r="F454" s="133">
        <v>1725</v>
      </c>
      <c r="G454" s="129"/>
      <c r="H454" s="135"/>
      <c r="I454" s="112"/>
    </row>
    <row r="455" spans="1:9" s="113" customFormat="1" ht="18" customHeight="1">
      <c r="A455" s="158" t="s">
        <v>588</v>
      </c>
      <c r="B455" s="94"/>
      <c r="C455" s="133"/>
      <c r="D455" s="94">
        <v>800</v>
      </c>
      <c r="E455" s="128"/>
      <c r="F455" s="133"/>
      <c r="G455" s="129"/>
      <c r="H455" s="135"/>
      <c r="I455" s="112"/>
    </row>
    <row r="456" spans="1:9" s="113" customFormat="1" ht="18" customHeight="1">
      <c r="A456" s="158" t="s">
        <v>589</v>
      </c>
      <c r="B456" s="94">
        <v>2035</v>
      </c>
      <c r="C456" s="133">
        <v>36</v>
      </c>
      <c r="D456" s="94">
        <v>1636</v>
      </c>
      <c r="E456" s="128"/>
      <c r="F456" s="133">
        <v>10</v>
      </c>
      <c r="G456" s="129"/>
      <c r="H456" s="135"/>
      <c r="I456" s="112"/>
    </row>
    <row r="457" spans="1:9" s="113" customFormat="1" ht="18" customHeight="1">
      <c r="A457" s="158" t="s">
        <v>590</v>
      </c>
      <c r="B457" s="94">
        <v>30</v>
      </c>
      <c r="C457" s="133">
        <v>30</v>
      </c>
      <c r="D457" s="94">
        <v>340</v>
      </c>
      <c r="E457" s="128"/>
      <c r="F457" s="133">
        <v>335</v>
      </c>
      <c r="G457" s="129"/>
      <c r="H457" s="135"/>
      <c r="I457" s="112"/>
    </row>
    <row r="458" spans="1:9" s="113" customFormat="1" ht="18" customHeight="1">
      <c r="A458" s="158" t="s">
        <v>591</v>
      </c>
      <c r="B458" s="94"/>
      <c r="C458" s="133"/>
      <c r="D458" s="94">
        <v>180</v>
      </c>
      <c r="E458" s="128"/>
      <c r="F458" s="133"/>
      <c r="G458" s="129"/>
      <c r="H458" s="135"/>
      <c r="I458" s="112"/>
    </row>
    <row r="459" spans="1:9" s="113" customFormat="1" ht="18" customHeight="1">
      <c r="A459" s="158" t="s">
        <v>592</v>
      </c>
      <c r="B459" s="94">
        <v>973</v>
      </c>
      <c r="C459" s="133">
        <v>13</v>
      </c>
      <c r="D459" s="94">
        <v>998</v>
      </c>
      <c r="E459" s="128"/>
      <c r="F459" s="133">
        <v>438</v>
      </c>
      <c r="G459" s="129"/>
      <c r="H459" s="135"/>
      <c r="I459" s="112"/>
    </row>
    <row r="460" spans="1:9" s="113" customFormat="1" ht="18" customHeight="1">
      <c r="A460" s="158" t="s">
        <v>593</v>
      </c>
      <c r="B460" s="94">
        <v>3014</v>
      </c>
      <c r="C460" s="133">
        <v>61</v>
      </c>
      <c r="D460" s="94">
        <v>1759</v>
      </c>
      <c r="E460" s="128"/>
      <c r="F460" s="133">
        <v>225</v>
      </c>
      <c r="G460" s="129"/>
      <c r="H460" s="135"/>
      <c r="I460" s="112"/>
    </row>
    <row r="461" spans="1:9" s="113" customFormat="1" ht="18" customHeight="1">
      <c r="A461" s="158" t="s">
        <v>594</v>
      </c>
      <c r="B461" s="94">
        <v>2633</v>
      </c>
      <c r="C461" s="133"/>
      <c r="D461" s="94"/>
      <c r="E461" s="128"/>
      <c r="F461" s="133"/>
      <c r="G461" s="129"/>
      <c r="H461" s="135"/>
      <c r="I461" s="112"/>
    </row>
    <row r="462" spans="1:9" s="113" customFormat="1" ht="18" customHeight="1">
      <c r="A462" s="158" t="s">
        <v>595</v>
      </c>
      <c r="B462" s="94"/>
      <c r="C462" s="133"/>
      <c r="D462" s="94"/>
      <c r="E462" s="128"/>
      <c r="F462" s="133"/>
      <c r="G462" s="129"/>
      <c r="H462" s="135"/>
      <c r="I462" s="112"/>
    </row>
    <row r="463" spans="1:9" s="113" customFormat="1" ht="18" customHeight="1">
      <c r="A463" s="158" t="s">
        <v>596</v>
      </c>
      <c r="B463" s="94">
        <v>200</v>
      </c>
      <c r="C463" s="133"/>
      <c r="D463" s="94"/>
      <c r="E463" s="128"/>
      <c r="F463" s="133"/>
      <c r="G463" s="129"/>
      <c r="H463" s="135"/>
      <c r="I463" s="112"/>
    </row>
    <row r="464" spans="1:9" s="113" customFormat="1" ht="18" customHeight="1">
      <c r="A464" s="158" t="s">
        <v>597</v>
      </c>
      <c r="B464" s="94"/>
      <c r="C464" s="133"/>
      <c r="D464" s="94">
        <v>12</v>
      </c>
      <c r="E464" s="128"/>
      <c r="F464" s="133">
        <v>12</v>
      </c>
      <c r="G464" s="129"/>
      <c r="H464" s="135"/>
      <c r="I464" s="112"/>
    </row>
    <row r="465" spans="1:9" s="113" customFormat="1" ht="18" customHeight="1">
      <c r="A465" s="158" t="s">
        <v>598</v>
      </c>
      <c r="B465" s="94">
        <v>410</v>
      </c>
      <c r="C465" s="133"/>
      <c r="D465" s="94">
        <v>608</v>
      </c>
      <c r="E465" s="128"/>
      <c r="F465" s="133"/>
      <c r="G465" s="129"/>
      <c r="H465" s="135"/>
      <c r="I465" s="112"/>
    </row>
    <row r="466" spans="1:9" s="113" customFormat="1" ht="18" customHeight="1">
      <c r="A466" s="158" t="s">
        <v>599</v>
      </c>
      <c r="B466" s="94">
        <v>5485</v>
      </c>
      <c r="C466" s="133">
        <v>5016</v>
      </c>
      <c r="D466" s="94">
        <v>6771</v>
      </c>
      <c r="E466" s="128"/>
      <c r="F466" s="133">
        <v>6386</v>
      </c>
      <c r="G466" s="129"/>
      <c r="H466" s="182" t="s">
        <v>600</v>
      </c>
      <c r="I466" s="112"/>
    </row>
    <row r="467" spans="1:8" s="131" customFormat="1" ht="18" customHeight="1">
      <c r="A467" s="157" t="s">
        <v>601</v>
      </c>
      <c r="B467" s="126">
        <v>4856</v>
      </c>
      <c r="C467" s="127">
        <v>2609</v>
      </c>
      <c r="D467" s="181">
        <v>7925</v>
      </c>
      <c r="E467" s="128"/>
      <c r="F467" s="127">
        <f>SUM(F468:F473)</f>
        <v>3149</v>
      </c>
      <c r="G467" s="129"/>
      <c r="H467" s="130"/>
    </row>
    <row r="468" spans="1:9" s="113" customFormat="1" ht="18" customHeight="1">
      <c r="A468" s="158" t="s">
        <v>225</v>
      </c>
      <c r="B468" s="94"/>
      <c r="C468" s="133"/>
      <c r="D468" s="94"/>
      <c r="E468" s="128"/>
      <c r="F468" s="133"/>
      <c r="G468" s="129"/>
      <c r="H468" s="135"/>
      <c r="I468" s="112"/>
    </row>
    <row r="469" spans="1:9" s="113" customFormat="1" ht="18" customHeight="1">
      <c r="A469" s="158" t="s">
        <v>602</v>
      </c>
      <c r="B469" s="94">
        <v>356</v>
      </c>
      <c r="C469" s="133">
        <v>36</v>
      </c>
      <c r="D469" s="94">
        <v>1653</v>
      </c>
      <c r="E469" s="128"/>
      <c r="F469" s="133">
        <v>504</v>
      </c>
      <c r="G469" s="129"/>
      <c r="H469" s="135"/>
      <c r="I469" s="112"/>
    </row>
    <row r="470" spans="1:9" s="113" customFormat="1" ht="18" customHeight="1">
      <c r="A470" s="158" t="s">
        <v>603</v>
      </c>
      <c r="B470" s="94">
        <v>432</v>
      </c>
      <c r="C470" s="133"/>
      <c r="D470" s="94">
        <v>1269</v>
      </c>
      <c r="E470" s="128"/>
      <c r="F470" s="133">
        <v>20</v>
      </c>
      <c r="G470" s="129"/>
      <c r="H470" s="135"/>
      <c r="I470" s="112"/>
    </row>
    <row r="471" spans="1:9" s="113" customFormat="1" ht="18" customHeight="1">
      <c r="A471" s="158" t="s">
        <v>604</v>
      </c>
      <c r="B471" s="94"/>
      <c r="C471" s="133"/>
      <c r="D471" s="94">
        <v>1400</v>
      </c>
      <c r="E471" s="128"/>
      <c r="F471" s="133">
        <v>1400</v>
      </c>
      <c r="G471" s="129"/>
      <c r="H471" s="135"/>
      <c r="I471" s="112"/>
    </row>
    <row r="472" spans="1:9" s="113" customFormat="1" ht="18" customHeight="1">
      <c r="A472" s="158" t="s">
        <v>605</v>
      </c>
      <c r="B472" s="94">
        <v>951</v>
      </c>
      <c r="C472" s="133"/>
      <c r="D472" s="94">
        <v>300</v>
      </c>
      <c r="E472" s="128"/>
      <c r="F472" s="133"/>
      <c r="G472" s="129"/>
      <c r="H472" s="135"/>
      <c r="I472" s="112"/>
    </row>
    <row r="473" spans="1:9" s="113" customFormat="1" ht="18" customHeight="1">
      <c r="A473" s="158" t="s">
        <v>606</v>
      </c>
      <c r="B473" s="94">
        <v>3117</v>
      </c>
      <c r="C473" s="133">
        <v>2573</v>
      </c>
      <c r="D473" s="94">
        <v>3303</v>
      </c>
      <c r="E473" s="128"/>
      <c r="F473" s="133">
        <v>1225</v>
      </c>
      <c r="G473" s="129"/>
      <c r="H473" s="135"/>
      <c r="I473" s="112"/>
    </row>
    <row r="474" spans="1:8" s="131" customFormat="1" ht="18" customHeight="1">
      <c r="A474" s="157" t="s">
        <v>607</v>
      </c>
      <c r="B474" s="126">
        <v>36</v>
      </c>
      <c r="C474" s="127">
        <v>36</v>
      </c>
      <c r="D474" s="181">
        <v>3975</v>
      </c>
      <c r="E474" s="128"/>
      <c r="F474" s="127">
        <v>138</v>
      </c>
      <c r="G474" s="129"/>
      <c r="H474" s="130"/>
    </row>
    <row r="475" spans="1:9" s="113" customFormat="1" ht="18" customHeight="1">
      <c r="A475" s="158" t="s">
        <v>608</v>
      </c>
      <c r="B475" s="94">
        <v>36</v>
      </c>
      <c r="C475" s="133">
        <v>36</v>
      </c>
      <c r="D475" s="94">
        <v>2350</v>
      </c>
      <c r="E475" s="128"/>
      <c r="F475" s="133">
        <v>138</v>
      </c>
      <c r="G475" s="129"/>
      <c r="H475" s="135"/>
      <c r="I475" s="112"/>
    </row>
    <row r="476" spans="1:9" s="113" customFormat="1" ht="18" customHeight="1">
      <c r="A476" s="158" t="s">
        <v>609</v>
      </c>
      <c r="B476" s="94"/>
      <c r="C476" s="133"/>
      <c r="D476" s="94">
        <v>1625</v>
      </c>
      <c r="E476" s="128"/>
      <c r="F476" s="133"/>
      <c r="G476" s="129"/>
      <c r="H476" s="135"/>
      <c r="I476" s="112"/>
    </row>
    <row r="477" spans="1:8" s="131" customFormat="1" ht="18" customHeight="1">
      <c r="A477" s="157" t="s">
        <v>610</v>
      </c>
      <c r="B477" s="126">
        <v>11572</v>
      </c>
      <c r="C477" s="127">
        <v>8567</v>
      </c>
      <c r="D477" s="181">
        <v>9811</v>
      </c>
      <c r="E477" s="128"/>
      <c r="F477" s="127">
        <f>SUM(F478:F481)</f>
        <v>7420</v>
      </c>
      <c r="G477" s="129"/>
      <c r="H477" s="130"/>
    </row>
    <row r="478" spans="1:9" s="113" customFormat="1" ht="18" customHeight="1">
      <c r="A478" s="158" t="s">
        <v>611</v>
      </c>
      <c r="B478" s="94">
        <v>3652</v>
      </c>
      <c r="C478" s="133">
        <v>1252</v>
      </c>
      <c r="D478" s="94">
        <v>2307</v>
      </c>
      <c r="E478" s="128"/>
      <c r="F478" s="133"/>
      <c r="G478" s="129"/>
      <c r="H478" s="182" t="s">
        <v>612</v>
      </c>
      <c r="I478" s="112"/>
    </row>
    <row r="479" spans="1:9" s="113" customFormat="1" ht="18" customHeight="1">
      <c r="A479" s="158" t="s">
        <v>613</v>
      </c>
      <c r="B479" s="94">
        <v>7188</v>
      </c>
      <c r="C479" s="133">
        <v>7104</v>
      </c>
      <c r="D479" s="94">
        <v>7462</v>
      </c>
      <c r="E479" s="128"/>
      <c r="F479" s="133">
        <v>7378</v>
      </c>
      <c r="G479" s="129"/>
      <c r="H479" s="135"/>
      <c r="I479" s="112"/>
    </row>
    <row r="480" spans="1:9" s="113" customFormat="1" ht="18" customHeight="1">
      <c r="A480" s="158" t="s">
        <v>614</v>
      </c>
      <c r="B480" s="94"/>
      <c r="C480" s="133"/>
      <c r="D480" s="94">
        <v>10</v>
      </c>
      <c r="E480" s="128"/>
      <c r="F480" s="133">
        <v>10</v>
      </c>
      <c r="G480" s="129"/>
      <c r="H480" s="135"/>
      <c r="I480" s="112"/>
    </row>
    <row r="481" spans="1:9" s="113" customFormat="1" ht="18" customHeight="1">
      <c r="A481" s="158" t="s">
        <v>615</v>
      </c>
      <c r="B481" s="94">
        <v>732</v>
      </c>
      <c r="C481" s="133">
        <v>211</v>
      </c>
      <c r="D481" s="94">
        <v>32</v>
      </c>
      <c r="E481" s="128"/>
      <c r="F481" s="133">
        <v>32</v>
      </c>
      <c r="G481" s="129"/>
      <c r="H481" s="135"/>
      <c r="I481" s="112"/>
    </row>
    <row r="482" spans="1:8" s="131" customFormat="1" ht="18" customHeight="1">
      <c r="A482" s="157" t="s">
        <v>616</v>
      </c>
      <c r="B482" s="126">
        <v>360</v>
      </c>
      <c r="C482" s="127">
        <v>351</v>
      </c>
      <c r="D482" s="181">
        <v>1388</v>
      </c>
      <c r="E482" s="128"/>
      <c r="F482" s="127">
        <v>404</v>
      </c>
      <c r="G482" s="129"/>
      <c r="H482" s="130"/>
    </row>
    <row r="483" spans="1:9" s="113" customFormat="1" ht="18" customHeight="1">
      <c r="A483" s="158" t="s">
        <v>617</v>
      </c>
      <c r="B483" s="94"/>
      <c r="C483" s="133"/>
      <c r="D483" s="94">
        <v>784</v>
      </c>
      <c r="E483" s="128"/>
      <c r="F483" s="133"/>
      <c r="G483" s="129"/>
      <c r="H483" s="135"/>
      <c r="I483" s="112"/>
    </row>
    <row r="484" spans="1:9" s="113" customFormat="1" ht="18" customHeight="1">
      <c r="A484" s="158" t="s">
        <v>618</v>
      </c>
      <c r="B484" s="94">
        <v>351</v>
      </c>
      <c r="C484" s="133">
        <v>351</v>
      </c>
      <c r="D484" s="94">
        <v>404</v>
      </c>
      <c r="E484" s="128"/>
      <c r="F484" s="133">
        <v>404</v>
      </c>
      <c r="G484" s="129"/>
      <c r="H484" s="135"/>
      <c r="I484" s="112"/>
    </row>
    <row r="485" spans="1:9" s="113" customFormat="1" ht="18" customHeight="1">
      <c r="A485" s="158" t="s">
        <v>619</v>
      </c>
      <c r="B485" s="94"/>
      <c r="C485" s="133"/>
      <c r="D485" s="94">
        <v>200</v>
      </c>
      <c r="E485" s="128"/>
      <c r="F485" s="133"/>
      <c r="G485" s="129"/>
      <c r="H485" s="135"/>
      <c r="I485" s="112"/>
    </row>
    <row r="486" spans="1:9" s="113" customFormat="1" ht="18" customHeight="1">
      <c r="A486" s="158" t="s">
        <v>620</v>
      </c>
      <c r="B486" s="94">
        <v>9</v>
      </c>
      <c r="C486" s="133"/>
      <c r="D486" s="94"/>
      <c r="E486" s="128"/>
      <c r="F486" s="133"/>
      <c r="G486" s="129"/>
      <c r="H486" s="135"/>
      <c r="I486" s="112"/>
    </row>
    <row r="487" spans="1:8" s="131" customFormat="1" ht="18" customHeight="1">
      <c r="A487" s="157" t="s">
        <v>621</v>
      </c>
      <c r="B487" s="126">
        <v>5160</v>
      </c>
      <c r="C487" s="127">
        <v>5034</v>
      </c>
      <c r="D487" s="181">
        <v>2564</v>
      </c>
      <c r="E487" s="128"/>
      <c r="F487" s="127">
        <v>2427</v>
      </c>
      <c r="G487" s="129"/>
      <c r="H487" s="130"/>
    </row>
    <row r="488" spans="1:9" s="113" customFormat="1" ht="18" customHeight="1" thickBot="1">
      <c r="A488" s="158" t="s">
        <v>622</v>
      </c>
      <c r="B488" s="140">
        <v>5160</v>
      </c>
      <c r="C488" s="141">
        <v>5034</v>
      </c>
      <c r="D488" s="140">
        <v>2564</v>
      </c>
      <c r="E488" s="142"/>
      <c r="F488" s="141">
        <v>2427</v>
      </c>
      <c r="G488" s="143"/>
      <c r="H488" s="135"/>
      <c r="I488" s="112"/>
    </row>
    <row r="489" spans="1:8" s="124" customFormat="1" ht="18" customHeight="1">
      <c r="A489" s="156" t="s">
        <v>623</v>
      </c>
      <c r="B489" s="119">
        <v>51264</v>
      </c>
      <c r="C489" s="120">
        <v>48093</v>
      </c>
      <c r="D489" s="119">
        <v>12887</v>
      </c>
      <c r="E489" s="121">
        <f>(D489/B489-1)*100</f>
        <v>-74.9</v>
      </c>
      <c r="F489" s="120">
        <f>SUM(F490,F499,F504,F508)</f>
        <v>3479</v>
      </c>
      <c r="G489" s="122">
        <f>(F489/C489-1)*100</f>
        <v>-92.8</v>
      </c>
      <c r="H489" s="123"/>
    </row>
    <row r="490" spans="1:8" s="131" customFormat="1" ht="18" customHeight="1">
      <c r="A490" s="157" t="s">
        <v>624</v>
      </c>
      <c r="B490" s="126">
        <v>5967</v>
      </c>
      <c r="C490" s="127">
        <v>3243</v>
      </c>
      <c r="D490" s="126">
        <v>5252</v>
      </c>
      <c r="E490" s="128"/>
      <c r="F490" s="127">
        <f>SUM(F491:F498)</f>
        <v>2948</v>
      </c>
      <c r="G490" s="129"/>
      <c r="H490" s="130"/>
    </row>
    <row r="491" spans="1:9" s="113" customFormat="1" ht="18" customHeight="1">
      <c r="A491" s="158" t="s">
        <v>224</v>
      </c>
      <c r="B491" s="94">
        <v>1846</v>
      </c>
      <c r="C491" s="133">
        <v>1846</v>
      </c>
      <c r="D491" s="94">
        <v>1887</v>
      </c>
      <c r="E491" s="128"/>
      <c r="F491" s="133">
        <v>1887</v>
      </c>
      <c r="G491" s="129"/>
      <c r="H491" s="135"/>
      <c r="I491" s="112"/>
    </row>
    <row r="492" spans="1:9" s="113" customFormat="1" ht="18" customHeight="1">
      <c r="A492" s="158" t="s">
        <v>225</v>
      </c>
      <c r="B492" s="94">
        <v>144</v>
      </c>
      <c r="C492" s="133">
        <v>144</v>
      </c>
      <c r="D492" s="94">
        <v>212</v>
      </c>
      <c r="E492" s="128"/>
      <c r="F492" s="133">
        <v>212</v>
      </c>
      <c r="G492" s="129"/>
      <c r="H492" s="135"/>
      <c r="I492" s="112"/>
    </row>
    <row r="493" spans="1:9" s="113" customFormat="1" ht="18" customHeight="1">
      <c r="A493" s="158" t="s">
        <v>625</v>
      </c>
      <c r="B493" s="94">
        <v>35</v>
      </c>
      <c r="C493" s="133">
        <v>35</v>
      </c>
      <c r="D493" s="94">
        <v>18</v>
      </c>
      <c r="E493" s="128"/>
      <c r="F493" s="133">
        <v>18</v>
      </c>
      <c r="G493" s="129"/>
      <c r="H493" s="135"/>
      <c r="I493" s="112"/>
    </row>
    <row r="494" spans="1:9" s="113" customFormat="1" ht="18" customHeight="1">
      <c r="A494" s="158" t="s">
        <v>626</v>
      </c>
      <c r="B494" s="94">
        <v>35</v>
      </c>
      <c r="C494" s="133">
        <v>35</v>
      </c>
      <c r="D494" s="94"/>
      <c r="E494" s="128"/>
      <c r="F494" s="133"/>
      <c r="G494" s="129"/>
      <c r="H494" s="135"/>
      <c r="I494" s="112"/>
    </row>
    <row r="495" spans="1:9" s="113" customFormat="1" ht="18" customHeight="1">
      <c r="A495" s="158" t="s">
        <v>627</v>
      </c>
      <c r="B495" s="94">
        <v>510</v>
      </c>
      <c r="C495" s="133">
        <v>510</v>
      </c>
      <c r="D495" s="94"/>
      <c r="E495" s="128"/>
      <c r="F495" s="133"/>
      <c r="G495" s="129"/>
      <c r="H495" s="135"/>
      <c r="I495" s="112"/>
    </row>
    <row r="496" spans="1:9" s="113" customFormat="1" ht="18" customHeight="1">
      <c r="A496" s="158" t="s">
        <v>628</v>
      </c>
      <c r="B496" s="94"/>
      <c r="C496" s="133"/>
      <c r="D496" s="94">
        <v>100</v>
      </c>
      <c r="E496" s="128"/>
      <c r="F496" s="133">
        <v>100</v>
      </c>
      <c r="G496" s="129"/>
      <c r="H496" s="135"/>
      <c r="I496" s="112"/>
    </row>
    <row r="497" spans="1:9" s="113" customFormat="1" ht="18" customHeight="1">
      <c r="A497" s="158" t="s">
        <v>629</v>
      </c>
      <c r="B497" s="94"/>
      <c r="C497" s="133"/>
      <c r="D497" s="94"/>
      <c r="E497" s="128"/>
      <c r="F497" s="133"/>
      <c r="G497" s="129"/>
      <c r="H497" s="135"/>
      <c r="I497" s="112"/>
    </row>
    <row r="498" spans="1:9" s="113" customFormat="1" ht="18" customHeight="1">
      <c r="A498" s="158" t="s">
        <v>630</v>
      </c>
      <c r="B498" s="94">
        <v>3397</v>
      </c>
      <c r="C498" s="133">
        <v>673</v>
      </c>
      <c r="D498" s="94">
        <v>3035</v>
      </c>
      <c r="E498" s="128"/>
      <c r="F498" s="133">
        <v>731</v>
      </c>
      <c r="G498" s="129"/>
      <c r="H498" s="135"/>
      <c r="I498" s="112"/>
    </row>
    <row r="499" spans="1:8" s="131" customFormat="1" ht="18" customHeight="1">
      <c r="A499" s="157" t="s">
        <v>631</v>
      </c>
      <c r="B499" s="126">
        <v>409</v>
      </c>
      <c r="C499" s="127"/>
      <c r="D499" s="126">
        <v>1827</v>
      </c>
      <c r="E499" s="128"/>
      <c r="F499" s="127"/>
      <c r="G499" s="129"/>
      <c r="H499" s="130"/>
    </row>
    <row r="500" spans="1:9" s="113" customFormat="1" ht="18" customHeight="1">
      <c r="A500" s="158" t="s">
        <v>632</v>
      </c>
      <c r="B500" s="94">
        <v>409</v>
      </c>
      <c r="C500" s="133"/>
      <c r="D500" s="94">
        <v>508</v>
      </c>
      <c r="E500" s="128"/>
      <c r="F500" s="133"/>
      <c r="G500" s="129"/>
      <c r="H500" s="135"/>
      <c r="I500" s="112"/>
    </row>
    <row r="501" spans="1:9" s="113" customFormat="1" ht="18" customHeight="1">
      <c r="A501" s="158" t="s">
        <v>633</v>
      </c>
      <c r="B501" s="94"/>
      <c r="C501" s="133"/>
      <c r="D501" s="94">
        <v>1141</v>
      </c>
      <c r="E501" s="128"/>
      <c r="F501" s="133"/>
      <c r="G501" s="129"/>
      <c r="H501" s="135"/>
      <c r="I501" s="112"/>
    </row>
    <row r="502" spans="1:9" s="113" customFormat="1" ht="18" customHeight="1">
      <c r="A502" s="158" t="s">
        <v>634</v>
      </c>
      <c r="B502" s="94"/>
      <c r="C502" s="133"/>
      <c r="D502" s="94">
        <v>178</v>
      </c>
      <c r="E502" s="128"/>
      <c r="F502" s="133"/>
      <c r="G502" s="129"/>
      <c r="H502" s="135"/>
      <c r="I502" s="112"/>
    </row>
    <row r="503" spans="1:9" s="113" customFormat="1" ht="18" customHeight="1">
      <c r="A503" s="158" t="s">
        <v>635</v>
      </c>
      <c r="B503" s="94"/>
      <c r="C503" s="133"/>
      <c r="D503" s="94"/>
      <c r="E503" s="128"/>
      <c r="F503" s="133"/>
      <c r="G503" s="129"/>
      <c r="H503" s="135"/>
      <c r="I503" s="112"/>
    </row>
    <row r="504" spans="1:8" s="131" customFormat="1" ht="18" customHeight="1">
      <c r="A504" s="157" t="s">
        <v>636</v>
      </c>
      <c r="B504" s="126">
        <v>38</v>
      </c>
      <c r="C504" s="127"/>
      <c r="D504" s="126">
        <v>5277</v>
      </c>
      <c r="E504" s="128"/>
      <c r="F504" s="127"/>
      <c r="G504" s="129"/>
      <c r="H504" s="130"/>
    </row>
    <row r="505" spans="1:8" s="131" customFormat="1" ht="18" customHeight="1">
      <c r="A505" s="158" t="s">
        <v>637</v>
      </c>
      <c r="B505" s="94">
        <v>38</v>
      </c>
      <c r="C505" s="133"/>
      <c r="D505" s="94"/>
      <c r="E505" s="128"/>
      <c r="F505" s="127"/>
      <c r="G505" s="129"/>
      <c r="H505" s="130"/>
    </row>
    <row r="506" spans="1:8" s="131" customFormat="1" ht="18" customHeight="1">
      <c r="A506" s="183" t="s">
        <v>638</v>
      </c>
      <c r="B506" s="94"/>
      <c r="C506" s="133"/>
      <c r="D506" s="94">
        <v>4177</v>
      </c>
      <c r="E506" s="128"/>
      <c r="F506" s="127"/>
      <c r="G506" s="129"/>
      <c r="H506" s="130"/>
    </row>
    <row r="507" spans="1:9" s="113" customFormat="1" ht="18" customHeight="1">
      <c r="A507" s="137" t="s">
        <v>639</v>
      </c>
      <c r="B507" s="94"/>
      <c r="C507" s="133"/>
      <c r="D507" s="94">
        <v>1100</v>
      </c>
      <c r="E507" s="128"/>
      <c r="F507" s="133"/>
      <c r="G507" s="129"/>
      <c r="H507" s="135"/>
      <c r="I507" s="112"/>
    </row>
    <row r="508" spans="1:8" s="131" customFormat="1" ht="18" customHeight="1">
      <c r="A508" s="157" t="s">
        <v>640</v>
      </c>
      <c r="B508" s="126">
        <v>44850</v>
      </c>
      <c r="C508" s="127">
        <v>44850</v>
      </c>
      <c r="D508" s="126">
        <v>531</v>
      </c>
      <c r="E508" s="128"/>
      <c r="F508" s="127">
        <v>531</v>
      </c>
      <c r="G508" s="129"/>
      <c r="H508" s="130"/>
    </row>
    <row r="509" spans="1:9" s="113" customFormat="1" ht="18" customHeight="1">
      <c r="A509" s="158" t="s">
        <v>641</v>
      </c>
      <c r="B509" s="94">
        <v>150</v>
      </c>
      <c r="C509" s="133">
        <v>150</v>
      </c>
      <c r="D509" s="94">
        <v>531</v>
      </c>
      <c r="E509" s="128"/>
      <c r="F509" s="133">
        <v>531</v>
      </c>
      <c r="G509" s="129"/>
      <c r="H509" s="135"/>
      <c r="I509" s="112"/>
    </row>
    <row r="510" spans="1:9" s="113" customFormat="1" ht="18" customHeight="1" thickBot="1">
      <c r="A510" s="158" t="s">
        <v>642</v>
      </c>
      <c r="B510" s="140">
        <v>44700</v>
      </c>
      <c r="C510" s="141">
        <v>44700</v>
      </c>
      <c r="D510" s="140"/>
      <c r="E510" s="142"/>
      <c r="F510" s="141"/>
      <c r="G510" s="143"/>
      <c r="H510" s="135"/>
      <c r="I510" s="112"/>
    </row>
    <row r="511" spans="1:8" s="124" customFormat="1" ht="18" customHeight="1">
      <c r="A511" s="156" t="s">
        <v>643</v>
      </c>
      <c r="B511" s="119">
        <v>27682</v>
      </c>
      <c r="C511" s="120">
        <v>21486</v>
      </c>
      <c r="D511" s="119">
        <v>27012</v>
      </c>
      <c r="E511" s="121">
        <f>(D511/B511-1)*100</f>
        <v>-2.4</v>
      </c>
      <c r="F511" s="120">
        <f>SUM(F512,F514,F516,F518,F523,F526)</f>
        <v>19741</v>
      </c>
      <c r="G511" s="122">
        <f>(F511/C511-1)*100</f>
        <v>-8.1</v>
      </c>
      <c r="H511" s="123"/>
    </row>
    <row r="512" spans="1:8" s="131" customFormat="1" ht="18" customHeight="1">
      <c r="A512" s="157" t="s">
        <v>644</v>
      </c>
      <c r="B512" s="126">
        <v>90</v>
      </c>
      <c r="C512" s="127"/>
      <c r="D512" s="126">
        <v>78</v>
      </c>
      <c r="E512" s="128"/>
      <c r="F512" s="127"/>
      <c r="G512" s="129"/>
      <c r="H512" s="130"/>
    </row>
    <row r="513" spans="1:9" s="113" customFormat="1" ht="18" customHeight="1">
      <c r="A513" s="158" t="s">
        <v>645</v>
      </c>
      <c r="B513" s="94">
        <v>90</v>
      </c>
      <c r="C513" s="133"/>
      <c r="D513" s="94">
        <v>78</v>
      </c>
      <c r="E513" s="184"/>
      <c r="F513" s="133"/>
      <c r="G513" s="129"/>
      <c r="H513" s="185"/>
      <c r="I513" s="112"/>
    </row>
    <row r="514" spans="1:8" s="131" customFormat="1" ht="18" customHeight="1">
      <c r="A514" s="157" t="s">
        <v>646</v>
      </c>
      <c r="B514" s="126">
        <v>95</v>
      </c>
      <c r="C514" s="127"/>
      <c r="D514" s="126"/>
      <c r="E514" s="128"/>
      <c r="F514" s="127"/>
      <c r="G514" s="129"/>
      <c r="H514" s="130"/>
    </row>
    <row r="515" spans="1:9" s="113" customFormat="1" ht="18" customHeight="1">
      <c r="A515" s="158" t="s">
        <v>647</v>
      </c>
      <c r="B515" s="94">
        <v>95</v>
      </c>
      <c r="C515" s="133"/>
      <c r="D515" s="94"/>
      <c r="E515" s="128"/>
      <c r="F515" s="133"/>
      <c r="G515" s="129"/>
      <c r="H515" s="135"/>
      <c r="I515" s="112"/>
    </row>
    <row r="516" spans="1:8" s="131" customFormat="1" ht="18" customHeight="1">
      <c r="A516" s="157" t="s">
        <v>648</v>
      </c>
      <c r="B516" s="126"/>
      <c r="C516" s="127"/>
      <c r="D516" s="126"/>
      <c r="E516" s="128"/>
      <c r="F516" s="127"/>
      <c r="G516" s="129"/>
      <c r="H516" s="130"/>
    </row>
    <row r="517" spans="1:9" s="113" customFormat="1" ht="18" customHeight="1">
      <c r="A517" s="158" t="s">
        <v>649</v>
      </c>
      <c r="B517" s="94"/>
      <c r="C517" s="133"/>
      <c r="D517" s="94"/>
      <c r="E517" s="128"/>
      <c r="F517" s="133"/>
      <c r="G517" s="129"/>
      <c r="H517" s="135"/>
      <c r="I517" s="112"/>
    </row>
    <row r="518" spans="1:8" s="131" customFormat="1" ht="18" customHeight="1">
      <c r="A518" s="157" t="s">
        <v>650</v>
      </c>
      <c r="B518" s="126">
        <v>848</v>
      </c>
      <c r="C518" s="127">
        <v>848</v>
      </c>
      <c r="D518" s="126">
        <v>1078</v>
      </c>
      <c r="E518" s="128"/>
      <c r="F518" s="127">
        <f>SUM(F519:F522)</f>
        <v>1041</v>
      </c>
      <c r="G518" s="129"/>
      <c r="H518" s="130"/>
    </row>
    <row r="519" spans="1:9" s="113" customFormat="1" ht="18" customHeight="1">
      <c r="A519" s="158" t="s">
        <v>224</v>
      </c>
      <c r="B519" s="94">
        <v>293</v>
      </c>
      <c r="C519" s="133">
        <v>293</v>
      </c>
      <c r="D519" s="94">
        <v>346</v>
      </c>
      <c r="E519" s="128"/>
      <c r="F519" s="133">
        <v>346</v>
      </c>
      <c r="G519" s="129"/>
      <c r="H519" s="135"/>
      <c r="I519" s="112"/>
    </row>
    <row r="520" spans="1:9" s="113" customFormat="1" ht="18" customHeight="1">
      <c r="A520" s="158" t="s">
        <v>225</v>
      </c>
      <c r="B520" s="94">
        <v>197</v>
      </c>
      <c r="C520" s="133">
        <v>197</v>
      </c>
      <c r="D520" s="94">
        <v>293</v>
      </c>
      <c r="E520" s="128"/>
      <c r="F520" s="133">
        <v>293</v>
      </c>
      <c r="G520" s="129"/>
      <c r="H520" s="135"/>
      <c r="I520" s="112"/>
    </row>
    <row r="521" spans="1:9" s="113" customFormat="1" ht="18" customHeight="1">
      <c r="A521" s="158" t="s">
        <v>651</v>
      </c>
      <c r="B521" s="94"/>
      <c r="C521" s="133"/>
      <c r="D521" s="94">
        <v>37</v>
      </c>
      <c r="E521" s="128"/>
      <c r="F521" s="133"/>
      <c r="G521" s="129"/>
      <c r="H521" s="135"/>
      <c r="I521" s="112"/>
    </row>
    <row r="522" spans="1:9" s="113" customFormat="1" ht="18" customHeight="1">
      <c r="A522" s="158" t="s">
        <v>652</v>
      </c>
      <c r="B522" s="94">
        <v>358</v>
      </c>
      <c r="C522" s="133">
        <v>358</v>
      </c>
      <c r="D522" s="94">
        <v>402</v>
      </c>
      <c r="E522" s="128"/>
      <c r="F522" s="133">
        <v>402</v>
      </c>
      <c r="G522" s="129"/>
      <c r="H522" s="135"/>
      <c r="I522" s="112"/>
    </row>
    <row r="523" spans="1:8" s="131" customFormat="1" ht="18" customHeight="1">
      <c r="A523" s="157" t="s">
        <v>653</v>
      </c>
      <c r="B523" s="126">
        <v>21656</v>
      </c>
      <c r="C523" s="127">
        <v>18456</v>
      </c>
      <c r="D523" s="126">
        <v>23257</v>
      </c>
      <c r="E523" s="128"/>
      <c r="F523" s="127">
        <v>18700</v>
      </c>
      <c r="G523" s="129"/>
      <c r="H523" s="130"/>
    </row>
    <row r="524" spans="1:9" s="113" customFormat="1" ht="18" customHeight="1">
      <c r="A524" s="158" t="s">
        <v>654</v>
      </c>
      <c r="B524" s="94">
        <v>18644</v>
      </c>
      <c r="C524" s="133">
        <v>18456</v>
      </c>
      <c r="D524" s="94">
        <v>18898</v>
      </c>
      <c r="E524" s="128"/>
      <c r="F524" s="133">
        <v>18700</v>
      </c>
      <c r="G524" s="129"/>
      <c r="H524" s="135"/>
      <c r="I524" s="112"/>
    </row>
    <row r="525" spans="1:9" s="113" customFormat="1" ht="18" customHeight="1">
      <c r="A525" s="158" t="s">
        <v>655</v>
      </c>
      <c r="B525" s="94">
        <v>3012</v>
      </c>
      <c r="C525" s="133"/>
      <c r="D525" s="94">
        <v>4359</v>
      </c>
      <c r="E525" s="128"/>
      <c r="F525" s="133"/>
      <c r="G525" s="129"/>
      <c r="H525" s="135"/>
      <c r="I525" s="112"/>
    </row>
    <row r="526" spans="1:8" s="131" customFormat="1" ht="18" customHeight="1">
      <c r="A526" s="157" t="s">
        <v>656</v>
      </c>
      <c r="B526" s="126">
        <v>4993</v>
      </c>
      <c r="C526" s="127">
        <v>2182</v>
      </c>
      <c r="D526" s="126">
        <v>2599</v>
      </c>
      <c r="E526" s="128"/>
      <c r="F526" s="127"/>
      <c r="G526" s="129"/>
      <c r="H526" s="130"/>
    </row>
    <row r="527" spans="1:9" s="113" customFormat="1" ht="18" customHeight="1" thickBot="1">
      <c r="A527" s="158" t="s">
        <v>657</v>
      </c>
      <c r="B527" s="172">
        <v>4993</v>
      </c>
      <c r="C527" s="186">
        <v>2182</v>
      </c>
      <c r="D527" s="172">
        <v>2599</v>
      </c>
      <c r="E527" s="187"/>
      <c r="F527" s="186"/>
      <c r="G527" s="188"/>
      <c r="H527" s="135"/>
      <c r="I527" s="112"/>
    </row>
    <row r="528" spans="1:8" s="124" customFormat="1" ht="18" customHeight="1">
      <c r="A528" s="156" t="s">
        <v>658</v>
      </c>
      <c r="B528" s="119">
        <v>4130</v>
      </c>
      <c r="C528" s="165">
        <v>987</v>
      </c>
      <c r="D528" s="189">
        <v>3939</v>
      </c>
      <c r="E528" s="121">
        <f>(D528/B528-1)*100</f>
        <v>-4.6</v>
      </c>
      <c r="F528" s="120">
        <f>SUM(F529,F531,F535,F539)</f>
        <v>1203</v>
      </c>
      <c r="G528" s="122">
        <f>(F528/C528-1)*100</f>
        <v>21.9</v>
      </c>
      <c r="H528" s="123"/>
    </row>
    <row r="529" spans="1:8" s="131" customFormat="1" ht="18" customHeight="1">
      <c r="A529" s="157" t="s">
        <v>659</v>
      </c>
      <c r="B529" s="126">
        <v>1078</v>
      </c>
      <c r="C529" s="166">
        <v>420</v>
      </c>
      <c r="D529" s="150">
        <v>657</v>
      </c>
      <c r="E529" s="128"/>
      <c r="F529" s="127">
        <v>420</v>
      </c>
      <c r="G529" s="129"/>
      <c r="H529" s="130"/>
    </row>
    <row r="530" spans="1:9" s="113" customFormat="1" ht="18" customHeight="1">
      <c r="A530" s="158" t="s">
        <v>660</v>
      </c>
      <c r="B530" s="94">
        <v>1078</v>
      </c>
      <c r="C530" s="167">
        <v>420</v>
      </c>
      <c r="D530" s="106">
        <v>657</v>
      </c>
      <c r="E530" s="128"/>
      <c r="F530" s="133">
        <v>420</v>
      </c>
      <c r="G530" s="129"/>
      <c r="H530" s="135"/>
      <c r="I530" s="112"/>
    </row>
    <row r="531" spans="1:8" s="131" customFormat="1" ht="18" customHeight="1">
      <c r="A531" s="157" t="s">
        <v>661</v>
      </c>
      <c r="B531" s="126">
        <v>525</v>
      </c>
      <c r="C531" s="166">
        <v>281</v>
      </c>
      <c r="D531" s="150">
        <v>574</v>
      </c>
      <c r="E531" s="128"/>
      <c r="F531" s="127">
        <f>SUM(F532:F534)</f>
        <v>410</v>
      </c>
      <c r="G531" s="129"/>
      <c r="H531" s="130"/>
    </row>
    <row r="532" spans="1:9" s="113" customFormat="1" ht="18" customHeight="1">
      <c r="A532" s="158" t="s">
        <v>224</v>
      </c>
      <c r="B532" s="94">
        <v>108</v>
      </c>
      <c r="C532" s="167">
        <v>108</v>
      </c>
      <c r="D532" s="106">
        <v>122</v>
      </c>
      <c r="E532" s="128"/>
      <c r="F532" s="133">
        <v>122</v>
      </c>
      <c r="G532" s="129"/>
      <c r="H532" s="135"/>
      <c r="I532" s="112"/>
    </row>
    <row r="533" spans="1:9" s="113" customFormat="1" ht="18" customHeight="1">
      <c r="A533" s="158" t="s">
        <v>662</v>
      </c>
      <c r="B533" s="94">
        <v>10</v>
      </c>
      <c r="C533" s="167">
        <v>4</v>
      </c>
      <c r="D533" s="106">
        <v>32</v>
      </c>
      <c r="E533" s="128"/>
      <c r="F533" s="133">
        <v>32</v>
      </c>
      <c r="G533" s="129"/>
      <c r="H533" s="135"/>
      <c r="I533" s="112"/>
    </row>
    <row r="534" spans="1:9" s="113" customFormat="1" ht="18" customHeight="1">
      <c r="A534" s="158" t="s">
        <v>663</v>
      </c>
      <c r="B534" s="94">
        <v>407</v>
      </c>
      <c r="C534" s="167">
        <v>169</v>
      </c>
      <c r="D534" s="106">
        <v>420</v>
      </c>
      <c r="E534" s="128"/>
      <c r="F534" s="133">
        <v>256</v>
      </c>
      <c r="G534" s="129"/>
      <c r="H534" s="135"/>
      <c r="I534" s="112"/>
    </row>
    <row r="535" spans="1:8" s="131" customFormat="1" ht="18" customHeight="1">
      <c r="A535" s="157" t="s">
        <v>664</v>
      </c>
      <c r="B535" s="126">
        <v>2527</v>
      </c>
      <c r="C535" s="166">
        <v>286</v>
      </c>
      <c r="D535" s="150">
        <v>2393</v>
      </c>
      <c r="E535" s="128"/>
      <c r="F535" s="127">
        <f>SUM(F536:F538)</f>
        <v>363</v>
      </c>
      <c r="G535" s="129"/>
      <c r="H535" s="130"/>
    </row>
    <row r="536" spans="1:9" s="113" customFormat="1" ht="18" customHeight="1">
      <c r="A536" s="158" t="s">
        <v>224</v>
      </c>
      <c r="B536" s="94">
        <v>247</v>
      </c>
      <c r="C536" s="167">
        <v>247</v>
      </c>
      <c r="D536" s="106">
        <v>323</v>
      </c>
      <c r="E536" s="128"/>
      <c r="F536" s="133">
        <v>323</v>
      </c>
      <c r="G536" s="129"/>
      <c r="H536" s="135"/>
      <c r="I536" s="112"/>
    </row>
    <row r="537" spans="1:9" s="113" customFormat="1" ht="18" customHeight="1">
      <c r="A537" s="158" t="s">
        <v>225</v>
      </c>
      <c r="B537" s="94">
        <v>36</v>
      </c>
      <c r="C537" s="167">
        <v>39</v>
      </c>
      <c r="D537" s="106">
        <v>40</v>
      </c>
      <c r="E537" s="128"/>
      <c r="F537" s="133">
        <v>40</v>
      </c>
      <c r="G537" s="129"/>
      <c r="H537" s="135"/>
      <c r="I537" s="112"/>
    </row>
    <row r="538" spans="1:9" s="113" customFormat="1" ht="18" customHeight="1">
      <c r="A538" s="158" t="s">
        <v>665</v>
      </c>
      <c r="B538" s="94">
        <v>2244</v>
      </c>
      <c r="C538" s="167"/>
      <c r="D538" s="106">
        <v>2030</v>
      </c>
      <c r="E538" s="128"/>
      <c r="F538" s="133"/>
      <c r="G538" s="129"/>
      <c r="H538" s="135"/>
      <c r="I538" s="112"/>
    </row>
    <row r="539" spans="1:9" s="113" customFormat="1" ht="18" customHeight="1">
      <c r="A539" s="157" t="s">
        <v>666</v>
      </c>
      <c r="B539" s="94"/>
      <c r="C539" s="167"/>
      <c r="D539" s="150">
        <v>315</v>
      </c>
      <c r="E539" s="128"/>
      <c r="F539" s="127">
        <v>10</v>
      </c>
      <c r="G539" s="129"/>
      <c r="H539" s="135"/>
      <c r="I539" s="112"/>
    </row>
    <row r="540" spans="1:9" s="113" customFormat="1" ht="18" customHeight="1">
      <c r="A540" s="190" t="s">
        <v>667</v>
      </c>
      <c r="B540" s="94"/>
      <c r="C540" s="167"/>
      <c r="D540" s="106">
        <v>300</v>
      </c>
      <c r="E540" s="128"/>
      <c r="F540" s="133"/>
      <c r="G540" s="129"/>
      <c r="H540" s="135"/>
      <c r="I540" s="112"/>
    </row>
    <row r="541" spans="1:9" s="113" customFormat="1" ht="18" customHeight="1" thickBot="1">
      <c r="A541" s="191" t="s">
        <v>668</v>
      </c>
      <c r="B541" s="140"/>
      <c r="C541" s="171"/>
      <c r="D541" s="108">
        <v>15</v>
      </c>
      <c r="E541" s="142"/>
      <c r="F541" s="141">
        <v>10</v>
      </c>
      <c r="G541" s="143"/>
      <c r="H541" s="135"/>
      <c r="I541" s="112"/>
    </row>
    <row r="542" spans="1:8" s="124" customFormat="1" ht="18" customHeight="1">
      <c r="A542" s="192" t="s">
        <v>669</v>
      </c>
      <c r="B542" s="176">
        <v>30</v>
      </c>
      <c r="C542" s="177"/>
      <c r="D542" s="176">
        <v>65</v>
      </c>
      <c r="E542" s="178">
        <f>(D542/B542-1)*100</f>
        <v>116.7</v>
      </c>
      <c r="F542" s="177">
        <v>46</v>
      </c>
      <c r="G542" s="179"/>
      <c r="H542" s="123"/>
    </row>
    <row r="543" spans="1:8" s="131" customFormat="1" ht="18" customHeight="1">
      <c r="A543" s="157" t="s">
        <v>670</v>
      </c>
      <c r="B543" s="126">
        <v>30</v>
      </c>
      <c r="C543" s="127"/>
      <c r="D543" s="126">
        <v>65</v>
      </c>
      <c r="E543" s="128"/>
      <c r="F543" s="127">
        <v>46</v>
      </c>
      <c r="G543" s="129"/>
      <c r="H543" s="130"/>
    </row>
    <row r="544" spans="1:9" s="113" customFormat="1" ht="18" customHeight="1" thickBot="1">
      <c r="A544" s="158" t="s">
        <v>671</v>
      </c>
      <c r="B544" s="140">
        <v>30</v>
      </c>
      <c r="C544" s="141"/>
      <c r="D544" s="140">
        <v>65</v>
      </c>
      <c r="E544" s="193"/>
      <c r="F544" s="141">
        <v>46</v>
      </c>
      <c r="G544" s="143"/>
      <c r="H544" s="135"/>
      <c r="I544" s="112"/>
    </row>
    <row r="545" spans="1:8" s="124" customFormat="1" ht="18" customHeight="1">
      <c r="A545" s="156" t="s">
        <v>119</v>
      </c>
      <c r="B545" s="119">
        <v>3197</v>
      </c>
      <c r="C545" s="120">
        <v>2256</v>
      </c>
      <c r="D545" s="119">
        <v>7380</v>
      </c>
      <c r="E545" s="121">
        <f>(D545/B545-1)*100</f>
        <v>130.8</v>
      </c>
      <c r="F545" s="120">
        <f>SUM(F546,F558,F564,F568)</f>
        <v>3406</v>
      </c>
      <c r="G545" s="122">
        <f>(F545/C545-1)*100</f>
        <v>51</v>
      </c>
      <c r="H545" s="123"/>
    </row>
    <row r="546" spans="1:8" s="131" customFormat="1" ht="18" customHeight="1">
      <c r="A546" s="157" t="s">
        <v>672</v>
      </c>
      <c r="B546" s="126">
        <v>2386</v>
      </c>
      <c r="C546" s="127">
        <v>2093</v>
      </c>
      <c r="D546" s="126">
        <v>6851</v>
      </c>
      <c r="E546" s="128"/>
      <c r="F546" s="127">
        <f>SUM(F547:F557)</f>
        <v>2894</v>
      </c>
      <c r="G546" s="129"/>
      <c r="H546" s="130"/>
    </row>
    <row r="547" spans="1:9" s="113" customFormat="1" ht="18" customHeight="1">
      <c r="A547" s="158" t="s">
        <v>224</v>
      </c>
      <c r="B547" s="94">
        <v>1612</v>
      </c>
      <c r="C547" s="133">
        <v>1612</v>
      </c>
      <c r="D547" s="94">
        <v>1564</v>
      </c>
      <c r="E547" s="128"/>
      <c r="F547" s="133">
        <v>1564</v>
      </c>
      <c r="G547" s="129"/>
      <c r="H547" s="135"/>
      <c r="I547" s="112"/>
    </row>
    <row r="548" spans="1:9" s="113" customFormat="1" ht="18" customHeight="1">
      <c r="A548" s="158" t="s">
        <v>225</v>
      </c>
      <c r="B548" s="94">
        <v>72</v>
      </c>
      <c r="C548" s="133">
        <v>72</v>
      </c>
      <c r="D548" s="94">
        <v>574</v>
      </c>
      <c r="E548" s="128"/>
      <c r="F548" s="133">
        <v>574</v>
      </c>
      <c r="G548" s="129"/>
      <c r="H548" s="135"/>
      <c r="I548" s="112"/>
    </row>
    <row r="549" spans="1:9" s="113" customFormat="1" ht="18" customHeight="1">
      <c r="A549" s="158" t="s">
        <v>673</v>
      </c>
      <c r="B549" s="94">
        <v>10</v>
      </c>
      <c r="C549" s="133">
        <v>10</v>
      </c>
      <c r="D549" s="94"/>
      <c r="E549" s="128"/>
      <c r="F549" s="133"/>
      <c r="G549" s="129"/>
      <c r="H549" s="135"/>
      <c r="I549" s="112"/>
    </row>
    <row r="550" spans="1:9" s="113" customFormat="1" ht="18" customHeight="1">
      <c r="A550" s="158" t="s">
        <v>674</v>
      </c>
      <c r="B550" s="94"/>
      <c r="C550" s="133"/>
      <c r="D550" s="94">
        <v>50</v>
      </c>
      <c r="E550" s="128"/>
      <c r="F550" s="133">
        <v>50</v>
      </c>
      <c r="G550" s="129"/>
      <c r="H550" s="135"/>
      <c r="I550" s="112"/>
    </row>
    <row r="551" spans="1:9" s="113" customFormat="1" ht="18" customHeight="1">
      <c r="A551" s="158" t="s">
        <v>675</v>
      </c>
      <c r="B551" s="94">
        <v>18</v>
      </c>
      <c r="C551" s="133">
        <v>18</v>
      </c>
      <c r="D551" s="94"/>
      <c r="E551" s="128"/>
      <c r="F551" s="133"/>
      <c r="G551" s="129"/>
      <c r="H551" s="135"/>
      <c r="I551" s="112"/>
    </row>
    <row r="552" spans="1:9" s="113" customFormat="1" ht="18" customHeight="1">
      <c r="A552" s="158" t="s">
        <v>676</v>
      </c>
      <c r="B552" s="94">
        <v>214</v>
      </c>
      <c r="C552" s="133"/>
      <c r="D552" s="94">
        <v>3185</v>
      </c>
      <c r="E552" s="128"/>
      <c r="F552" s="133">
        <v>147</v>
      </c>
      <c r="G552" s="129"/>
      <c r="H552" s="135"/>
      <c r="I552" s="112"/>
    </row>
    <row r="553" spans="1:9" s="113" customFormat="1" ht="18" customHeight="1">
      <c r="A553" s="158" t="s">
        <v>677</v>
      </c>
      <c r="B553" s="94">
        <v>70</v>
      </c>
      <c r="C553" s="133">
        <v>21</v>
      </c>
      <c r="D553" s="94">
        <v>881</v>
      </c>
      <c r="E553" s="128"/>
      <c r="F553" s="133">
        <v>30</v>
      </c>
      <c r="G553" s="129"/>
      <c r="H553" s="135"/>
      <c r="I553" s="112"/>
    </row>
    <row r="554" spans="1:9" s="113" customFormat="1" ht="18" customHeight="1">
      <c r="A554" s="158" t="s">
        <v>678</v>
      </c>
      <c r="B554" s="94"/>
      <c r="C554" s="133"/>
      <c r="D554" s="94"/>
      <c r="E554" s="128"/>
      <c r="F554" s="133"/>
      <c r="G554" s="129"/>
      <c r="H554" s="135"/>
      <c r="I554" s="112"/>
    </row>
    <row r="555" spans="1:9" s="113" customFormat="1" ht="18" customHeight="1">
      <c r="A555" s="158" t="s">
        <v>679</v>
      </c>
      <c r="B555" s="94"/>
      <c r="C555" s="133"/>
      <c r="D555" s="94">
        <v>230</v>
      </c>
      <c r="E555" s="128"/>
      <c r="F555" s="133">
        <v>230</v>
      </c>
      <c r="G555" s="129"/>
      <c r="H555" s="135"/>
      <c r="I555" s="112"/>
    </row>
    <row r="556" spans="1:9" s="113" customFormat="1" ht="18" customHeight="1">
      <c r="A556" s="158" t="s">
        <v>236</v>
      </c>
      <c r="B556" s="94">
        <v>249</v>
      </c>
      <c r="C556" s="133">
        <v>249</v>
      </c>
      <c r="D556" s="94">
        <v>256</v>
      </c>
      <c r="E556" s="128"/>
      <c r="F556" s="133">
        <v>256</v>
      </c>
      <c r="G556" s="129"/>
      <c r="H556" s="135"/>
      <c r="I556" s="112"/>
    </row>
    <row r="557" spans="1:9" s="113" customFormat="1" ht="18" customHeight="1">
      <c r="A557" s="158" t="s">
        <v>680</v>
      </c>
      <c r="B557" s="94">
        <v>141</v>
      </c>
      <c r="C557" s="133">
        <v>111</v>
      </c>
      <c r="D557" s="94">
        <v>111</v>
      </c>
      <c r="E557" s="128"/>
      <c r="F557" s="133">
        <v>43</v>
      </c>
      <c r="G557" s="129"/>
      <c r="H557" s="135"/>
      <c r="I557" s="112"/>
    </row>
    <row r="558" spans="1:8" s="131" customFormat="1" ht="18" customHeight="1">
      <c r="A558" s="157" t="s">
        <v>681</v>
      </c>
      <c r="B558" s="126">
        <v>76</v>
      </c>
      <c r="C558" s="127">
        <v>28</v>
      </c>
      <c r="D558" s="126">
        <v>238</v>
      </c>
      <c r="E558" s="128"/>
      <c r="F558" s="127">
        <v>221</v>
      </c>
      <c r="G558" s="129"/>
      <c r="H558" s="130"/>
    </row>
    <row r="559" spans="1:9" s="113" customFormat="1" ht="18" customHeight="1">
      <c r="A559" s="158" t="s">
        <v>682</v>
      </c>
      <c r="B559" s="94"/>
      <c r="C559" s="133"/>
      <c r="D559" s="94">
        <v>27</v>
      </c>
      <c r="E559" s="128"/>
      <c r="F559" s="133">
        <v>27</v>
      </c>
      <c r="G559" s="129"/>
      <c r="H559" s="130"/>
      <c r="I559" s="112"/>
    </row>
    <row r="560" spans="1:9" s="113" customFormat="1" ht="18" customHeight="1">
      <c r="A560" s="158" t="s">
        <v>683</v>
      </c>
      <c r="B560" s="94"/>
      <c r="C560" s="133"/>
      <c r="D560" s="94">
        <v>80</v>
      </c>
      <c r="E560" s="128"/>
      <c r="F560" s="133">
        <v>80</v>
      </c>
      <c r="G560" s="129"/>
      <c r="H560" s="130"/>
      <c r="I560" s="112"/>
    </row>
    <row r="561" spans="1:9" s="113" customFormat="1" ht="18" customHeight="1">
      <c r="A561" s="158" t="s">
        <v>684</v>
      </c>
      <c r="B561" s="94"/>
      <c r="C561" s="133"/>
      <c r="D561" s="94">
        <v>114</v>
      </c>
      <c r="E561" s="128"/>
      <c r="F561" s="133">
        <v>114</v>
      </c>
      <c r="G561" s="129"/>
      <c r="H561" s="130"/>
      <c r="I561" s="112"/>
    </row>
    <row r="562" spans="1:9" s="113" customFormat="1" ht="18" customHeight="1">
      <c r="A562" s="158" t="s">
        <v>685</v>
      </c>
      <c r="B562" s="94">
        <v>28</v>
      </c>
      <c r="C562" s="133"/>
      <c r="D562" s="94">
        <v>12</v>
      </c>
      <c r="E562" s="128"/>
      <c r="F562" s="133"/>
      <c r="G562" s="129"/>
      <c r="H562" s="130"/>
      <c r="I562" s="112"/>
    </row>
    <row r="563" spans="1:9" s="113" customFormat="1" ht="18" customHeight="1">
      <c r="A563" s="158" t="s">
        <v>686</v>
      </c>
      <c r="B563" s="94">
        <v>48</v>
      </c>
      <c r="C563" s="133">
        <v>28</v>
      </c>
      <c r="D563" s="94">
        <v>5</v>
      </c>
      <c r="E563" s="128"/>
      <c r="F563" s="133"/>
      <c r="G563" s="129"/>
      <c r="H563" s="135"/>
      <c r="I563" s="112"/>
    </row>
    <row r="564" spans="1:8" s="131" customFormat="1" ht="18" customHeight="1">
      <c r="A564" s="157" t="s">
        <v>687</v>
      </c>
      <c r="B564" s="126">
        <v>64</v>
      </c>
      <c r="C564" s="127">
        <v>64</v>
      </c>
      <c r="D564" s="126">
        <v>135</v>
      </c>
      <c r="E564" s="128"/>
      <c r="F564" s="127">
        <v>135</v>
      </c>
      <c r="G564" s="129"/>
      <c r="H564" s="130"/>
    </row>
    <row r="565" spans="1:9" s="113" customFormat="1" ht="18" customHeight="1">
      <c r="A565" s="158" t="s">
        <v>224</v>
      </c>
      <c r="B565" s="94">
        <v>60</v>
      </c>
      <c r="C565" s="133">
        <v>60</v>
      </c>
      <c r="D565" s="94">
        <v>51</v>
      </c>
      <c r="E565" s="128"/>
      <c r="F565" s="133">
        <v>51</v>
      </c>
      <c r="G565" s="129"/>
      <c r="H565" s="135"/>
      <c r="I565" s="112"/>
    </row>
    <row r="566" spans="1:9" s="113" customFormat="1" ht="18" customHeight="1">
      <c r="A566" s="158" t="s">
        <v>688</v>
      </c>
      <c r="B566" s="94">
        <v>4</v>
      </c>
      <c r="C566" s="133">
        <v>4</v>
      </c>
      <c r="D566" s="94">
        <v>4</v>
      </c>
      <c r="E566" s="128"/>
      <c r="F566" s="133">
        <v>4</v>
      </c>
      <c r="G566" s="129"/>
      <c r="H566" s="135"/>
      <c r="I566" s="112"/>
    </row>
    <row r="567" spans="1:9" s="113" customFormat="1" ht="18" customHeight="1">
      <c r="A567" s="158" t="s">
        <v>689</v>
      </c>
      <c r="B567" s="94"/>
      <c r="C567" s="133"/>
      <c r="D567" s="94">
        <v>80</v>
      </c>
      <c r="E567" s="128"/>
      <c r="F567" s="133">
        <v>80</v>
      </c>
      <c r="G567" s="129"/>
      <c r="H567" s="135"/>
      <c r="I567" s="112"/>
    </row>
    <row r="568" spans="1:8" s="131" customFormat="1" ht="18" customHeight="1">
      <c r="A568" s="157" t="s">
        <v>690</v>
      </c>
      <c r="B568" s="126">
        <v>671</v>
      </c>
      <c r="C568" s="127">
        <v>71</v>
      </c>
      <c r="D568" s="126">
        <v>156</v>
      </c>
      <c r="E568" s="128"/>
      <c r="F568" s="127">
        <v>156</v>
      </c>
      <c r="G568" s="129"/>
      <c r="H568" s="130"/>
    </row>
    <row r="569" spans="1:9" s="113" customFormat="1" ht="18" customHeight="1">
      <c r="A569" s="158" t="s">
        <v>691</v>
      </c>
      <c r="B569" s="94">
        <v>57</v>
      </c>
      <c r="C569" s="133">
        <v>57</v>
      </c>
      <c r="D569" s="94">
        <v>45</v>
      </c>
      <c r="E569" s="128"/>
      <c r="F569" s="133">
        <v>45</v>
      </c>
      <c r="G569" s="129"/>
      <c r="H569" s="130"/>
      <c r="I569" s="112"/>
    </row>
    <row r="570" spans="1:9" s="113" customFormat="1" ht="18" customHeight="1">
      <c r="A570" s="158" t="s">
        <v>692</v>
      </c>
      <c r="B570" s="94">
        <v>14</v>
      </c>
      <c r="C570" s="133">
        <v>14</v>
      </c>
      <c r="D570" s="94">
        <v>111</v>
      </c>
      <c r="E570" s="128"/>
      <c r="F570" s="133">
        <v>111</v>
      </c>
      <c r="G570" s="129"/>
      <c r="H570" s="135"/>
      <c r="I570" s="112"/>
    </row>
    <row r="571" spans="1:9" s="113" customFormat="1" ht="18" customHeight="1" thickBot="1">
      <c r="A571" s="158" t="s">
        <v>693</v>
      </c>
      <c r="B571" s="140">
        <v>600</v>
      </c>
      <c r="C571" s="141"/>
      <c r="D571" s="140"/>
      <c r="E571" s="142"/>
      <c r="F571" s="141"/>
      <c r="G571" s="143"/>
      <c r="H571" s="135"/>
      <c r="I571" s="112"/>
    </row>
    <row r="572" spans="1:8" s="124" customFormat="1" ht="18" customHeight="1">
      <c r="A572" s="156" t="s">
        <v>120</v>
      </c>
      <c r="B572" s="119">
        <v>8368</v>
      </c>
      <c r="C572" s="120">
        <v>60</v>
      </c>
      <c r="D572" s="119">
        <v>9178</v>
      </c>
      <c r="E572" s="121">
        <f>(D572/B572-1)*100</f>
        <v>9.7</v>
      </c>
      <c r="F572" s="120">
        <v>3600</v>
      </c>
      <c r="G572" s="122">
        <f>(F572/C572-1)*100</f>
        <v>5900</v>
      </c>
      <c r="H572" s="123"/>
    </row>
    <row r="573" spans="1:8" s="131" customFormat="1" ht="18" customHeight="1">
      <c r="A573" s="157" t="s">
        <v>694</v>
      </c>
      <c r="B573" s="126">
        <v>8368</v>
      </c>
      <c r="C573" s="127">
        <v>60</v>
      </c>
      <c r="D573" s="126">
        <v>9178</v>
      </c>
      <c r="E573" s="128"/>
      <c r="F573" s="127">
        <v>3600</v>
      </c>
      <c r="G573" s="129"/>
      <c r="H573" s="130"/>
    </row>
    <row r="574" spans="1:9" s="113" customFormat="1" ht="18" customHeight="1">
      <c r="A574" s="158" t="s">
        <v>695</v>
      </c>
      <c r="B574" s="94">
        <v>2369</v>
      </c>
      <c r="C574" s="133"/>
      <c r="D574" s="94">
        <v>4842</v>
      </c>
      <c r="E574" s="128"/>
      <c r="F574" s="133">
        <v>3500</v>
      </c>
      <c r="G574" s="129"/>
      <c r="H574" s="135"/>
      <c r="I574" s="112"/>
    </row>
    <row r="575" spans="1:9" s="113" customFormat="1" ht="18" customHeight="1">
      <c r="A575" s="158" t="s">
        <v>696</v>
      </c>
      <c r="B575" s="94">
        <v>593</v>
      </c>
      <c r="C575" s="133"/>
      <c r="D575" s="94">
        <v>422</v>
      </c>
      <c r="E575" s="128"/>
      <c r="F575" s="133"/>
      <c r="G575" s="129"/>
      <c r="H575" s="135"/>
      <c r="I575" s="112"/>
    </row>
    <row r="576" spans="1:9" s="113" customFormat="1" ht="18" customHeight="1">
      <c r="A576" s="158" t="s">
        <v>697</v>
      </c>
      <c r="B576" s="94">
        <v>3655</v>
      </c>
      <c r="C576" s="133">
        <v>60</v>
      </c>
      <c r="D576" s="94">
        <v>2636</v>
      </c>
      <c r="E576" s="128"/>
      <c r="F576" s="133">
        <v>100</v>
      </c>
      <c r="G576" s="129"/>
      <c r="H576" s="135"/>
      <c r="I576" s="112"/>
    </row>
    <row r="577" spans="1:9" s="113" customFormat="1" ht="18" customHeight="1" thickBot="1">
      <c r="A577" s="158" t="s">
        <v>698</v>
      </c>
      <c r="B577" s="140">
        <v>1751</v>
      </c>
      <c r="C577" s="141"/>
      <c r="D577" s="140">
        <v>1278</v>
      </c>
      <c r="E577" s="142"/>
      <c r="F577" s="141"/>
      <c r="G577" s="143"/>
      <c r="H577" s="135"/>
      <c r="I577" s="112"/>
    </row>
    <row r="578" spans="1:8" s="124" customFormat="1" ht="18" customHeight="1">
      <c r="A578" s="156" t="s">
        <v>121</v>
      </c>
      <c r="B578" s="119">
        <v>4094</v>
      </c>
      <c r="C578" s="120">
        <v>2611</v>
      </c>
      <c r="D578" s="119">
        <v>3055</v>
      </c>
      <c r="E578" s="121">
        <f>(D578/B578-1)*100</f>
        <v>-25.4</v>
      </c>
      <c r="F578" s="120">
        <f>SUM(F579,F584)</f>
        <v>2544</v>
      </c>
      <c r="G578" s="122">
        <f>(F578/C578-1)*100</f>
        <v>-2.6</v>
      </c>
      <c r="H578" s="123"/>
    </row>
    <row r="579" spans="1:8" s="131" customFormat="1" ht="18" customHeight="1">
      <c r="A579" s="157" t="s">
        <v>699</v>
      </c>
      <c r="B579" s="126">
        <v>2822</v>
      </c>
      <c r="C579" s="127">
        <v>2611</v>
      </c>
      <c r="D579" s="126">
        <v>2623</v>
      </c>
      <c r="E579" s="128"/>
      <c r="F579" s="127">
        <f>SUM(F580:F583)</f>
        <v>2544</v>
      </c>
      <c r="G579" s="129"/>
      <c r="H579" s="130"/>
    </row>
    <row r="580" spans="1:9" s="113" customFormat="1" ht="18" customHeight="1">
      <c r="A580" s="158" t="s">
        <v>224</v>
      </c>
      <c r="B580" s="94">
        <v>106</v>
      </c>
      <c r="C580" s="133">
        <v>106</v>
      </c>
      <c r="D580" s="94">
        <v>44</v>
      </c>
      <c r="E580" s="128"/>
      <c r="F580" s="133">
        <v>44</v>
      </c>
      <c r="G580" s="129"/>
      <c r="H580" s="135"/>
      <c r="I580" s="112"/>
    </row>
    <row r="581" spans="1:9" s="113" customFormat="1" ht="18" customHeight="1">
      <c r="A581" s="158" t="s">
        <v>225</v>
      </c>
      <c r="B581" s="94">
        <v>5</v>
      </c>
      <c r="C581" s="133">
        <v>5</v>
      </c>
      <c r="D581" s="94"/>
      <c r="E581" s="128"/>
      <c r="F581" s="133"/>
      <c r="G581" s="129"/>
      <c r="H581" s="135"/>
      <c r="I581" s="112"/>
    </row>
    <row r="582" spans="1:9" s="113" customFormat="1" ht="18" customHeight="1">
      <c r="A582" s="158" t="s">
        <v>700</v>
      </c>
      <c r="B582" s="94">
        <v>2500</v>
      </c>
      <c r="C582" s="133">
        <v>2500</v>
      </c>
      <c r="D582" s="94">
        <v>2500</v>
      </c>
      <c r="E582" s="128"/>
      <c r="F582" s="133">
        <v>2500</v>
      </c>
      <c r="G582" s="129"/>
      <c r="H582" s="135"/>
      <c r="I582" s="112"/>
    </row>
    <row r="583" spans="1:9" s="113" customFormat="1" ht="18" customHeight="1">
      <c r="A583" s="158" t="s">
        <v>701</v>
      </c>
      <c r="B583" s="94">
        <v>211</v>
      </c>
      <c r="C583" s="133"/>
      <c r="D583" s="94">
        <v>79</v>
      </c>
      <c r="E583" s="128"/>
      <c r="F583" s="133"/>
      <c r="G583" s="129"/>
      <c r="H583" s="135"/>
      <c r="I583" s="112"/>
    </row>
    <row r="584" spans="1:8" s="131" customFormat="1" ht="18" customHeight="1">
      <c r="A584" s="157" t="s">
        <v>702</v>
      </c>
      <c r="B584" s="126">
        <v>1272</v>
      </c>
      <c r="C584" s="127"/>
      <c r="D584" s="126">
        <v>432</v>
      </c>
      <c r="E584" s="128"/>
      <c r="F584" s="127"/>
      <c r="G584" s="129"/>
      <c r="H584" s="130"/>
    </row>
    <row r="585" spans="1:8" s="131" customFormat="1" ht="18" customHeight="1">
      <c r="A585" s="158" t="s">
        <v>703</v>
      </c>
      <c r="B585" s="126"/>
      <c r="C585" s="127"/>
      <c r="D585" s="159">
        <v>432</v>
      </c>
      <c r="E585" s="128"/>
      <c r="F585" s="127"/>
      <c r="G585" s="129"/>
      <c r="H585" s="130"/>
    </row>
    <row r="586" spans="1:9" s="113" customFormat="1" ht="18" customHeight="1">
      <c r="A586" s="158" t="s">
        <v>704</v>
      </c>
      <c r="B586" s="94">
        <v>1032</v>
      </c>
      <c r="C586" s="133"/>
      <c r="D586" s="94"/>
      <c r="E586" s="128"/>
      <c r="F586" s="133"/>
      <c r="G586" s="129"/>
      <c r="H586" s="135"/>
      <c r="I586" s="112"/>
    </row>
    <row r="587" spans="1:9" s="113" customFormat="1" ht="18" customHeight="1" thickBot="1">
      <c r="A587" s="158" t="s">
        <v>705</v>
      </c>
      <c r="B587" s="140">
        <v>240</v>
      </c>
      <c r="C587" s="141"/>
      <c r="D587" s="140"/>
      <c r="E587" s="142"/>
      <c r="F587" s="141"/>
      <c r="G587" s="143"/>
      <c r="H587" s="135"/>
      <c r="I587" s="112"/>
    </row>
    <row r="588" spans="1:8" s="124" customFormat="1" ht="18" customHeight="1">
      <c r="A588" s="118" t="s">
        <v>706</v>
      </c>
      <c r="B588" s="119">
        <v>6804</v>
      </c>
      <c r="C588" s="120">
        <v>5172</v>
      </c>
      <c r="D588" s="119">
        <v>1993</v>
      </c>
      <c r="E588" s="121">
        <f>(D588/B588-1)*100</f>
        <v>-70.7</v>
      </c>
      <c r="F588" s="120"/>
      <c r="G588" s="122">
        <f>(F588/C588-1)*100</f>
        <v>-100</v>
      </c>
      <c r="H588" s="145"/>
    </row>
    <row r="589" spans="1:8" s="131" customFormat="1" ht="18" customHeight="1">
      <c r="A589" s="125" t="s">
        <v>707</v>
      </c>
      <c r="B589" s="126">
        <v>6804</v>
      </c>
      <c r="C589" s="127">
        <v>5172</v>
      </c>
      <c r="D589" s="126">
        <v>1993</v>
      </c>
      <c r="E589" s="128"/>
      <c r="F589" s="127"/>
      <c r="G589" s="129"/>
      <c r="H589" s="146"/>
    </row>
    <row r="590" spans="1:9" s="113" customFormat="1" ht="18" customHeight="1" thickBot="1">
      <c r="A590" s="194" t="s">
        <v>708</v>
      </c>
      <c r="B590" s="140">
        <v>6804</v>
      </c>
      <c r="C590" s="141">
        <v>5172</v>
      </c>
      <c r="D590" s="140">
        <v>1993</v>
      </c>
      <c r="E590" s="142"/>
      <c r="F590" s="141"/>
      <c r="G590" s="143"/>
      <c r="H590" s="147"/>
      <c r="I590" s="112"/>
    </row>
    <row r="591" spans="1:8" s="124" customFormat="1" ht="18" customHeight="1">
      <c r="A591" s="156" t="s">
        <v>709</v>
      </c>
      <c r="B591" s="119">
        <v>5124</v>
      </c>
      <c r="C591" s="120">
        <v>5124</v>
      </c>
      <c r="D591" s="119">
        <v>14960</v>
      </c>
      <c r="E591" s="121">
        <f>(D591/B591-1)*100</f>
        <v>192</v>
      </c>
      <c r="F591" s="119">
        <v>14960</v>
      </c>
      <c r="G591" s="122">
        <f>(F591/C591-1)*100</f>
        <v>192</v>
      </c>
      <c r="H591" s="123"/>
    </row>
    <row r="592" spans="1:8" s="131" customFormat="1" ht="18" customHeight="1">
      <c r="A592" s="157" t="s">
        <v>710</v>
      </c>
      <c r="B592" s="126">
        <v>5124</v>
      </c>
      <c r="C592" s="127">
        <v>5124</v>
      </c>
      <c r="D592" s="126">
        <v>14960</v>
      </c>
      <c r="E592" s="128"/>
      <c r="F592" s="126">
        <v>14960</v>
      </c>
      <c r="G592" s="195"/>
      <c r="H592" s="130"/>
    </row>
    <row r="593" spans="1:9" s="113" customFormat="1" ht="18" customHeight="1" thickBot="1">
      <c r="A593" s="158" t="s">
        <v>711</v>
      </c>
      <c r="B593" s="140">
        <v>5124</v>
      </c>
      <c r="C593" s="141">
        <v>5124</v>
      </c>
      <c r="D593" s="140">
        <v>14960</v>
      </c>
      <c r="E593" s="193"/>
      <c r="F593" s="140">
        <v>14960</v>
      </c>
      <c r="G593" s="196"/>
      <c r="H593" s="135"/>
      <c r="I593" s="112"/>
    </row>
    <row r="594" spans="1:8" s="124" customFormat="1" ht="18" customHeight="1">
      <c r="A594" s="156" t="s">
        <v>712</v>
      </c>
      <c r="B594" s="119">
        <v>352</v>
      </c>
      <c r="C594" s="120">
        <v>352</v>
      </c>
      <c r="D594" s="119">
        <v>278</v>
      </c>
      <c r="E594" s="121"/>
      <c r="F594" s="119">
        <v>278</v>
      </c>
      <c r="G594" s="122">
        <f>(F594/C594-1)*100</f>
        <v>-21</v>
      </c>
      <c r="H594" s="123"/>
    </row>
    <row r="595" spans="1:8" s="131" customFormat="1" ht="18" customHeight="1" thickBot="1">
      <c r="A595" s="157" t="s">
        <v>713</v>
      </c>
      <c r="B595" s="197">
        <v>352</v>
      </c>
      <c r="C595" s="198">
        <v>352</v>
      </c>
      <c r="D595" s="197">
        <v>278</v>
      </c>
      <c r="E595" s="142"/>
      <c r="F595" s="197">
        <v>278</v>
      </c>
      <c r="G595" s="143"/>
      <c r="H595" s="130"/>
    </row>
    <row r="596" spans="1:8" s="124" customFormat="1" ht="18" customHeight="1" thickBot="1">
      <c r="A596" s="199" t="s">
        <v>714</v>
      </c>
      <c r="B596" s="200">
        <v>661270</v>
      </c>
      <c r="C596" s="201">
        <v>479181</v>
      </c>
      <c r="D596" s="200">
        <f>SUM(D7,D125,D126,D167,D196,D222,D257,D334,D375,D398,D413,D489,D511,D528,D542,D545,D572,D578,D588,D591,D594)</f>
        <v>741801</v>
      </c>
      <c r="E596" s="202">
        <f>(D596/B596-1)*100</f>
        <v>12.2</v>
      </c>
      <c r="F596" s="201">
        <f>SUM(F7,F125,F126,F167,F196,F222,F257,F334,F375,F398,F413,F489,F511,F528,F542,F545,F572,F578,F588,F591,F594)</f>
        <v>547254</v>
      </c>
      <c r="G596" s="203">
        <f>(F596/C596-1)*100</f>
        <v>14.2</v>
      </c>
      <c r="H596" s="204"/>
    </row>
    <row r="597" spans="1:8" s="113" customFormat="1" ht="28.5" customHeight="1">
      <c r="A597" s="452" t="s">
        <v>715</v>
      </c>
      <c r="B597" s="453"/>
      <c r="C597" s="453"/>
      <c r="D597" s="453"/>
      <c r="E597" s="453"/>
      <c r="F597" s="453"/>
      <c r="G597" s="453"/>
      <c r="H597" s="453"/>
    </row>
  </sheetData>
  <sheetProtection/>
  <mergeCells count="11">
    <mergeCell ref="F5:G5"/>
    <mergeCell ref="A4:A6"/>
    <mergeCell ref="B4:C4"/>
    <mergeCell ref="A597:H597"/>
    <mergeCell ref="G3:H3"/>
    <mergeCell ref="A2:H2"/>
    <mergeCell ref="D4:G4"/>
    <mergeCell ref="H4:H6"/>
    <mergeCell ref="B5:B6"/>
    <mergeCell ref="C5:C6"/>
    <mergeCell ref="D5:E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55.50390625" style="260" customWidth="1"/>
    <col min="2" max="2" width="22.75390625" style="260" customWidth="1"/>
    <col min="3" max="16384" width="9.00390625" style="261" customWidth="1"/>
  </cols>
  <sheetData>
    <row r="1" ht="25.5" customHeight="1">
      <c r="A1" s="403" t="s">
        <v>823</v>
      </c>
    </row>
    <row r="2" spans="1:2" ht="24">
      <c r="A2" s="467" t="s">
        <v>767</v>
      </c>
      <c r="B2" s="467"/>
    </row>
    <row r="3" spans="1:2" ht="14.25">
      <c r="A3" s="261"/>
      <c r="B3" s="261"/>
    </row>
    <row r="4" spans="1:2" ht="15" thickBot="1">
      <c r="A4" s="261"/>
      <c r="B4" s="261"/>
    </row>
    <row r="5" spans="1:2" s="264" customFormat="1" ht="34.5" customHeight="1">
      <c r="A5" s="262" t="s">
        <v>756</v>
      </c>
      <c r="B5" s="263" t="s">
        <v>757</v>
      </c>
    </row>
    <row r="6" spans="1:2" s="267" customFormat="1" ht="34.5" customHeight="1">
      <c r="A6" s="265" t="s">
        <v>758</v>
      </c>
      <c r="B6" s="266">
        <v>229212</v>
      </c>
    </row>
    <row r="7" spans="1:2" s="267" customFormat="1" ht="34.5" customHeight="1">
      <c r="A7" s="265" t="s">
        <v>759</v>
      </c>
      <c r="B7" s="266">
        <v>84919</v>
      </c>
    </row>
    <row r="8" spans="1:2" s="267" customFormat="1" ht="34.5" customHeight="1">
      <c r="A8" s="265" t="s">
        <v>760</v>
      </c>
      <c r="B8" s="266">
        <v>61901</v>
      </c>
    </row>
    <row r="9" spans="1:2" s="267" customFormat="1" ht="34.5" customHeight="1">
      <c r="A9" s="265" t="s">
        <v>761</v>
      </c>
      <c r="B9" s="266">
        <v>108681</v>
      </c>
    </row>
    <row r="10" spans="1:2" s="267" customFormat="1" ht="34.5" customHeight="1">
      <c r="A10" s="265" t="s">
        <v>762</v>
      </c>
      <c r="B10" s="266">
        <v>15238</v>
      </c>
    </row>
    <row r="11" spans="1:2" s="267" customFormat="1" ht="34.5" customHeight="1">
      <c r="A11" s="265" t="s">
        <v>763</v>
      </c>
      <c r="B11" s="266">
        <v>68175</v>
      </c>
    </row>
    <row r="12" spans="1:2" s="267" customFormat="1" ht="34.5" customHeight="1">
      <c r="A12" s="265" t="s">
        <v>764</v>
      </c>
      <c r="B12" s="266">
        <v>59356</v>
      </c>
    </row>
    <row r="13" spans="1:2" s="267" customFormat="1" ht="34.5" customHeight="1">
      <c r="A13" s="265" t="s">
        <v>765</v>
      </c>
      <c r="B13" s="266">
        <v>114319</v>
      </c>
    </row>
    <row r="14" spans="1:2" s="270" customFormat="1" ht="34.5" customHeight="1" thickBot="1">
      <c r="A14" s="268" t="s">
        <v>766</v>
      </c>
      <c r="B14" s="269">
        <f>SUM(B6:B13)</f>
        <v>741801</v>
      </c>
    </row>
    <row r="15" spans="1:2" s="113" customFormat="1" ht="14.25">
      <c r="A15" s="271"/>
      <c r="B15" s="271"/>
    </row>
  </sheetData>
  <sheetProtection/>
  <mergeCells count="1">
    <mergeCell ref="A2:B2"/>
  </mergeCells>
  <printOptions/>
  <pageMargins left="0.71" right="0.71" top="0.75" bottom="0.7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49.375" style="272" customWidth="1"/>
    <col min="2" max="2" width="33.125" style="272" customWidth="1"/>
    <col min="3" max="16384" width="9.00390625" style="272" customWidth="1"/>
  </cols>
  <sheetData>
    <row r="1" ht="17.25" customHeight="1">
      <c r="A1" s="404" t="s">
        <v>987</v>
      </c>
    </row>
    <row r="2" spans="1:2" ht="39" customHeight="1">
      <c r="A2" s="468" t="s">
        <v>768</v>
      </c>
      <c r="B2" s="468"/>
    </row>
    <row r="3" ht="20.25" customHeight="1" thickBot="1">
      <c r="B3" s="273" t="s">
        <v>769</v>
      </c>
    </row>
    <row r="4" spans="1:2" s="276" customFormat="1" ht="21.75" customHeight="1">
      <c r="A4" s="274" t="s">
        <v>756</v>
      </c>
      <c r="B4" s="275" t="s">
        <v>770</v>
      </c>
    </row>
    <row r="5" spans="1:2" s="279" customFormat="1" ht="21.75" customHeight="1">
      <c r="A5" s="277" t="s">
        <v>758</v>
      </c>
      <c r="B5" s="278">
        <f>SUM(B6:B14)</f>
        <v>227608</v>
      </c>
    </row>
    <row r="6" spans="1:2" ht="21.75" customHeight="1">
      <c r="A6" s="280" t="s">
        <v>771</v>
      </c>
      <c r="B6" s="266">
        <v>75042</v>
      </c>
    </row>
    <row r="7" spans="1:2" ht="21.75" customHeight="1">
      <c r="A7" s="280" t="s">
        <v>772</v>
      </c>
      <c r="B7" s="266">
        <v>53397</v>
      </c>
    </row>
    <row r="8" spans="1:2" ht="21.75" customHeight="1">
      <c r="A8" s="280" t="s">
        <v>773</v>
      </c>
      <c r="B8" s="266">
        <v>9889</v>
      </c>
    </row>
    <row r="9" spans="1:2" ht="21.75" customHeight="1">
      <c r="A9" s="280" t="s">
        <v>774</v>
      </c>
      <c r="B9" s="266">
        <v>10026</v>
      </c>
    </row>
    <row r="10" spans="1:2" ht="21.75" customHeight="1">
      <c r="A10" s="280" t="s">
        <v>775</v>
      </c>
      <c r="B10" s="266">
        <v>989</v>
      </c>
    </row>
    <row r="11" spans="1:2" ht="21.75" customHeight="1">
      <c r="A11" s="280" t="s">
        <v>776</v>
      </c>
      <c r="B11" s="266">
        <v>18134</v>
      </c>
    </row>
    <row r="12" spans="1:2" ht="21.75" customHeight="1">
      <c r="A12" s="280" t="s">
        <v>777</v>
      </c>
      <c r="B12" s="266">
        <v>47555</v>
      </c>
    </row>
    <row r="13" spans="1:2" ht="21.75" customHeight="1">
      <c r="A13" s="280" t="s">
        <v>778</v>
      </c>
      <c r="B13" s="266">
        <v>3076</v>
      </c>
    </row>
    <row r="14" spans="1:2" ht="21.75" customHeight="1">
      <c r="A14" s="280" t="s">
        <v>779</v>
      </c>
      <c r="B14" s="266">
        <v>9500</v>
      </c>
    </row>
    <row r="15" spans="1:2" s="279" customFormat="1" ht="21.75" customHeight="1">
      <c r="A15" s="277" t="s">
        <v>759</v>
      </c>
      <c r="B15" s="278">
        <f>SUM(B16:B40)</f>
        <v>25440</v>
      </c>
    </row>
    <row r="16" spans="1:2" ht="21.75" customHeight="1">
      <c r="A16" s="280" t="s">
        <v>780</v>
      </c>
      <c r="B16" s="266">
        <v>4129</v>
      </c>
    </row>
    <row r="17" spans="1:2" ht="21.75" customHeight="1">
      <c r="A17" s="280" t="s">
        <v>781</v>
      </c>
      <c r="B17" s="266">
        <v>1078</v>
      </c>
    </row>
    <row r="18" spans="1:2" ht="21.75" customHeight="1">
      <c r="A18" s="280" t="s">
        <v>782</v>
      </c>
      <c r="B18" s="266">
        <v>22</v>
      </c>
    </row>
    <row r="19" spans="1:2" ht="21.75" customHeight="1">
      <c r="A19" s="280" t="s">
        <v>783</v>
      </c>
      <c r="B19" s="266">
        <v>38</v>
      </c>
    </row>
    <row r="20" spans="1:2" ht="21.75" customHeight="1">
      <c r="A20" s="280" t="s">
        <v>784</v>
      </c>
      <c r="B20" s="266">
        <v>332</v>
      </c>
    </row>
    <row r="21" spans="1:2" ht="21.75" customHeight="1">
      <c r="A21" s="280" t="s">
        <v>785</v>
      </c>
      <c r="B21" s="266">
        <v>1894</v>
      </c>
    </row>
    <row r="22" spans="1:2" ht="21.75" customHeight="1">
      <c r="A22" s="280" t="s">
        <v>786</v>
      </c>
      <c r="B22" s="266">
        <v>1548</v>
      </c>
    </row>
    <row r="23" spans="1:2" ht="21.75" customHeight="1">
      <c r="A23" s="280" t="s">
        <v>787</v>
      </c>
      <c r="B23" s="266">
        <v>150</v>
      </c>
    </row>
    <row r="24" spans="1:2" ht="21.75" customHeight="1">
      <c r="A24" s="280" t="s">
        <v>788</v>
      </c>
      <c r="B24" s="266">
        <v>556</v>
      </c>
    </row>
    <row r="25" spans="1:2" ht="21.75" customHeight="1">
      <c r="A25" s="280" t="s">
        <v>789</v>
      </c>
      <c r="B25" s="266">
        <v>2</v>
      </c>
    </row>
    <row r="26" spans="1:2" ht="21.75" customHeight="1">
      <c r="A26" s="280" t="s">
        <v>790</v>
      </c>
      <c r="B26" s="266">
        <v>2395</v>
      </c>
    </row>
    <row r="27" spans="1:2" ht="21.75" customHeight="1">
      <c r="A27" s="280" t="s">
        <v>791</v>
      </c>
      <c r="B27" s="266">
        <v>136</v>
      </c>
    </row>
    <row r="28" spans="1:2" ht="21.75" customHeight="1">
      <c r="A28" s="280" t="s">
        <v>792</v>
      </c>
      <c r="B28" s="266">
        <v>31</v>
      </c>
    </row>
    <row r="29" spans="1:2" ht="21.75" customHeight="1">
      <c r="A29" s="280" t="s">
        <v>793</v>
      </c>
      <c r="B29" s="266">
        <v>227</v>
      </c>
    </row>
    <row r="30" spans="1:2" ht="21.75" customHeight="1">
      <c r="A30" s="280" t="s">
        <v>794</v>
      </c>
      <c r="B30" s="266">
        <v>361</v>
      </c>
    </row>
    <row r="31" spans="1:2" ht="21.75" customHeight="1">
      <c r="A31" s="280" t="s">
        <v>795</v>
      </c>
      <c r="B31" s="266">
        <v>1839</v>
      </c>
    </row>
    <row r="32" spans="1:2" ht="21.75" customHeight="1">
      <c r="A32" s="280" t="s">
        <v>796</v>
      </c>
      <c r="B32" s="266">
        <v>35</v>
      </c>
    </row>
    <row r="33" spans="1:2" ht="21.75" customHeight="1">
      <c r="A33" s="280" t="s">
        <v>797</v>
      </c>
      <c r="B33" s="266">
        <v>4257</v>
      </c>
    </row>
    <row r="34" spans="1:2" ht="21.75" customHeight="1">
      <c r="A34" s="280" t="s">
        <v>798</v>
      </c>
      <c r="B34" s="266">
        <v>208</v>
      </c>
    </row>
    <row r="35" spans="1:2" ht="21.75" customHeight="1">
      <c r="A35" s="280" t="s">
        <v>799</v>
      </c>
      <c r="B35" s="266">
        <v>743</v>
      </c>
    </row>
    <row r="36" spans="1:2" ht="21.75" customHeight="1">
      <c r="A36" s="280" t="s">
        <v>800</v>
      </c>
      <c r="B36" s="266">
        <v>208</v>
      </c>
    </row>
    <row r="37" spans="1:2" ht="21.75" customHeight="1">
      <c r="A37" s="280" t="s">
        <v>801</v>
      </c>
      <c r="B37" s="266">
        <v>633</v>
      </c>
    </row>
    <row r="38" spans="1:2" ht="21.75" customHeight="1">
      <c r="A38" s="280" t="s">
        <v>802</v>
      </c>
      <c r="B38" s="266">
        <v>1796</v>
      </c>
    </row>
    <row r="39" spans="1:2" ht="21.75" customHeight="1">
      <c r="A39" s="280" t="s">
        <v>803</v>
      </c>
      <c r="B39" s="266">
        <v>10</v>
      </c>
    </row>
    <row r="40" spans="1:2" ht="21.75" customHeight="1">
      <c r="A40" s="280" t="s">
        <v>804</v>
      </c>
      <c r="B40" s="266">
        <v>2812</v>
      </c>
    </row>
    <row r="41" spans="1:2" s="279" customFormat="1" ht="21.75" customHeight="1">
      <c r="A41" s="277" t="s">
        <v>760</v>
      </c>
      <c r="B41" s="278">
        <f>SUM(B42:B50)</f>
        <v>42605</v>
      </c>
    </row>
    <row r="42" spans="1:2" ht="21.75" customHeight="1">
      <c r="A42" s="280" t="s">
        <v>805</v>
      </c>
      <c r="B42" s="266">
        <v>1</v>
      </c>
    </row>
    <row r="43" spans="1:2" ht="21.75" customHeight="1">
      <c r="A43" s="280" t="s">
        <v>806</v>
      </c>
      <c r="B43" s="266">
        <v>512</v>
      </c>
    </row>
    <row r="44" spans="1:2" ht="21.75" customHeight="1">
      <c r="A44" s="280" t="s">
        <v>807</v>
      </c>
      <c r="B44" s="266">
        <v>2890</v>
      </c>
    </row>
    <row r="45" spans="1:2" ht="21.75" customHeight="1">
      <c r="A45" s="280" t="s">
        <v>808</v>
      </c>
      <c r="B45" s="266">
        <v>239</v>
      </c>
    </row>
    <row r="46" spans="1:2" ht="21.75" customHeight="1">
      <c r="A46" s="280" t="s">
        <v>809</v>
      </c>
      <c r="B46" s="266">
        <v>77</v>
      </c>
    </row>
    <row r="47" spans="1:2" ht="21.75" customHeight="1">
      <c r="A47" s="280" t="s">
        <v>810</v>
      </c>
      <c r="B47" s="266">
        <v>475</v>
      </c>
    </row>
    <row r="48" spans="1:2" ht="21.75" customHeight="1">
      <c r="A48" s="280" t="s">
        <v>811</v>
      </c>
      <c r="B48" s="266">
        <v>24766</v>
      </c>
    </row>
    <row r="49" spans="1:2" ht="21.75" customHeight="1">
      <c r="A49" s="280" t="s">
        <v>812</v>
      </c>
      <c r="B49" s="266">
        <v>12496</v>
      </c>
    </row>
    <row r="50" spans="1:2" ht="21.75" customHeight="1">
      <c r="A50" s="280" t="s">
        <v>813</v>
      </c>
      <c r="B50" s="266">
        <v>1149</v>
      </c>
    </row>
    <row r="51" spans="1:2" s="279" customFormat="1" ht="21.75" customHeight="1">
      <c r="A51" s="277" t="s">
        <v>761</v>
      </c>
      <c r="B51" s="278">
        <f>SUM(B52:B53)</f>
        <v>34</v>
      </c>
    </row>
    <row r="52" spans="1:2" ht="21.75" customHeight="1">
      <c r="A52" s="280" t="s">
        <v>814</v>
      </c>
      <c r="B52" s="266">
        <v>31</v>
      </c>
    </row>
    <row r="53" spans="1:2" ht="21.75" customHeight="1">
      <c r="A53" s="280" t="s">
        <v>815</v>
      </c>
      <c r="B53" s="266">
        <v>3</v>
      </c>
    </row>
    <row r="54" spans="1:2" s="279" customFormat="1" ht="21.75" customHeight="1">
      <c r="A54" s="277" t="s">
        <v>816</v>
      </c>
      <c r="B54" s="278">
        <f>SUM(B55:B59)</f>
        <v>1394</v>
      </c>
    </row>
    <row r="55" spans="1:2" ht="21.75" customHeight="1">
      <c r="A55" s="281" t="s">
        <v>817</v>
      </c>
      <c r="B55" s="266">
        <v>878</v>
      </c>
    </row>
    <row r="56" spans="1:2" ht="21.75" customHeight="1">
      <c r="A56" s="281" t="s">
        <v>818</v>
      </c>
      <c r="B56" s="266">
        <v>359</v>
      </c>
    </row>
    <row r="57" spans="1:2" ht="21.75" customHeight="1">
      <c r="A57" s="281" t="s">
        <v>819</v>
      </c>
      <c r="B57" s="266">
        <v>5</v>
      </c>
    </row>
    <row r="58" spans="1:2" ht="21.75" customHeight="1">
      <c r="A58" s="281" t="s">
        <v>820</v>
      </c>
      <c r="B58" s="266">
        <v>3</v>
      </c>
    </row>
    <row r="59" spans="1:2" ht="21.75" customHeight="1">
      <c r="A59" s="281" t="s">
        <v>821</v>
      </c>
      <c r="B59" s="282">
        <v>149</v>
      </c>
    </row>
    <row r="60" spans="1:2" s="279" customFormat="1" ht="21.75" customHeight="1" thickBot="1">
      <c r="A60" s="283" t="s">
        <v>822</v>
      </c>
      <c r="B60" s="284">
        <f>B54+B51+B41+B15+B5</f>
        <v>297081</v>
      </c>
    </row>
  </sheetData>
  <sheetProtection/>
  <mergeCells count="1">
    <mergeCell ref="A2:B2"/>
  </mergeCells>
  <printOptions/>
  <pageMargins left="0.71" right="0.71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1">
      <selection activeCell="C20" sqref="B20:C20"/>
    </sheetView>
  </sheetViews>
  <sheetFormatPr defaultColWidth="9.00390625" defaultRowHeight="15.75"/>
  <cols>
    <col min="1" max="1" width="40.50390625" style="0" customWidth="1"/>
    <col min="2" max="2" width="9.25390625" style="0" customWidth="1"/>
    <col min="3" max="4" width="9.125" style="0" customWidth="1"/>
    <col min="5" max="11" width="9.25390625" style="0" customWidth="1"/>
  </cols>
  <sheetData>
    <row r="1" spans="1:12" ht="14.25">
      <c r="A1" s="405" t="s">
        <v>988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">
      <c r="A2" s="469" t="s">
        <v>825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12"/>
    </row>
    <row r="3" spans="1:12" ht="14.25">
      <c r="A3" s="13"/>
      <c r="B3" s="13"/>
      <c r="C3" s="13"/>
      <c r="D3" s="13"/>
      <c r="E3" s="13"/>
      <c r="F3" s="13"/>
      <c r="G3" s="13"/>
      <c r="H3" s="13"/>
      <c r="I3" s="13"/>
      <c r="J3" s="470" t="s">
        <v>1</v>
      </c>
      <c r="K3" s="470"/>
      <c r="L3" s="12"/>
    </row>
    <row r="4" spans="1:12" ht="35.25" customHeight="1">
      <c r="A4" s="15" t="s">
        <v>127</v>
      </c>
      <c r="B4" s="17" t="s">
        <v>42</v>
      </c>
      <c r="C4" s="17" t="s">
        <v>43</v>
      </c>
      <c r="D4" s="17" t="s">
        <v>43</v>
      </c>
      <c r="E4" s="17" t="s">
        <v>43</v>
      </c>
      <c r="F4" s="17" t="s">
        <v>43</v>
      </c>
      <c r="G4" s="17" t="s">
        <v>128</v>
      </c>
      <c r="H4" s="17" t="s">
        <v>128</v>
      </c>
      <c r="I4" s="17" t="s">
        <v>128</v>
      </c>
      <c r="J4" s="18" t="s">
        <v>128</v>
      </c>
      <c r="K4" s="18" t="s">
        <v>128</v>
      </c>
      <c r="L4" s="12"/>
    </row>
    <row r="5" spans="1:12" ht="18.75" customHeight="1">
      <c r="A5" s="19" t="s">
        <v>129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2"/>
    </row>
    <row r="6" spans="1:12" ht="18.75" customHeight="1">
      <c r="A6" s="21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2"/>
    </row>
    <row r="7" spans="1:12" ht="18.75" customHeight="1">
      <c r="A7" s="21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2"/>
    </row>
    <row r="8" spans="1:12" ht="18.75" customHeight="1">
      <c r="A8" s="21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2"/>
    </row>
    <row r="9" spans="1:12" ht="18.75" customHeight="1">
      <c r="A9" s="21" t="s">
        <v>130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2"/>
    </row>
    <row r="10" spans="1:12" ht="18.75" customHeight="1">
      <c r="A10" s="22" t="s">
        <v>10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2"/>
    </row>
    <row r="11" spans="1:12" ht="18.75" customHeight="1">
      <c r="A11" s="21" t="s">
        <v>11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2"/>
    </row>
    <row r="12" spans="1:12" ht="18.75" customHeight="1">
      <c r="A12" s="21" t="s">
        <v>12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2"/>
    </row>
    <row r="13" spans="1:12" ht="18.75" customHeight="1">
      <c r="A13" s="21" t="s">
        <v>131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2"/>
    </row>
    <row r="14" spans="1:12" ht="18.75" customHeight="1">
      <c r="A14" s="21" t="s">
        <v>13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12"/>
    </row>
    <row r="15" spans="1:12" ht="18.75" customHeight="1">
      <c r="A15" s="21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12"/>
    </row>
    <row r="16" spans="1:12" ht="18.75" customHeight="1">
      <c r="A16" s="21" t="s">
        <v>15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12"/>
    </row>
    <row r="17" spans="1:12" ht="18.75" customHeight="1">
      <c r="A17" s="21" t="s">
        <v>16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2"/>
    </row>
    <row r="18" spans="1:12" ht="18.75" customHeight="1">
      <c r="A18" s="21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2"/>
    </row>
    <row r="19" spans="1:12" ht="18.75" customHeight="1">
      <c r="A19" s="21" t="s">
        <v>18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2"/>
    </row>
    <row r="20" spans="1:12" ht="18.75" customHeight="1">
      <c r="A20" s="23" t="s">
        <v>19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2"/>
    </row>
    <row r="21" spans="1:12" ht="18.75" customHeight="1">
      <c r="A21" s="21" t="s">
        <v>132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2"/>
    </row>
    <row r="22" spans="1:12" ht="18.75" customHeight="1">
      <c r="A22" s="21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2"/>
    </row>
    <row r="23" spans="1:12" ht="18.75" customHeight="1">
      <c r="A23" s="21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12"/>
    </row>
    <row r="24" spans="1:12" ht="18.75" customHeight="1">
      <c r="A24" s="21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2"/>
    </row>
    <row r="25" spans="1:12" ht="18.75" customHeight="1">
      <c r="A25" s="21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2"/>
    </row>
    <row r="26" spans="1:12" ht="18.75" customHeight="1">
      <c r="A26" s="22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12"/>
    </row>
    <row r="27" spans="1:12" ht="18.75" customHeight="1">
      <c r="A27" s="21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2"/>
    </row>
    <row r="28" spans="1:12" ht="18.75" customHeight="1">
      <c r="A28" s="21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2"/>
    </row>
    <row r="29" spans="1:12" ht="18.75" customHeight="1">
      <c r="A29" s="21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2"/>
    </row>
    <row r="30" spans="1:12" ht="18.75" customHeight="1">
      <c r="A30" s="21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2"/>
    </row>
    <row r="31" spans="1:12" ht="18.75" customHeight="1">
      <c r="A31" s="21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2"/>
    </row>
    <row r="32" spans="1:12" ht="18.75" customHeight="1">
      <c r="A32" s="21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2"/>
    </row>
    <row r="33" spans="1:12" ht="18.75" customHeight="1">
      <c r="A33" s="21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2"/>
    </row>
    <row r="34" spans="1:12" ht="18.75" customHeight="1">
      <c r="A34" s="21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2"/>
    </row>
    <row r="35" spans="1:12" ht="18.75" customHeight="1">
      <c r="A35" s="21" t="s">
        <v>33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2"/>
    </row>
    <row r="36" spans="1:12" ht="18.75" customHeight="1">
      <c r="A36" s="21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2"/>
    </row>
    <row r="37" spans="1:12" ht="18.75" customHeight="1">
      <c r="A37" s="21" t="s">
        <v>35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2"/>
    </row>
    <row r="38" spans="1:12" ht="18.75" customHeight="1">
      <c r="A38" s="21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2"/>
    </row>
    <row r="39" spans="1:12" ht="18.75" customHeight="1">
      <c r="A39" s="21" t="s">
        <v>37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2"/>
    </row>
    <row r="40" spans="1:12" ht="18.75" customHeight="1">
      <c r="A40" s="21" t="s">
        <v>38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12"/>
    </row>
    <row r="41" spans="1:12" ht="18.75" customHeight="1">
      <c r="A41" s="21" t="s">
        <v>39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12"/>
    </row>
    <row r="42" spans="1:12" ht="18.75" customHeight="1">
      <c r="A42" s="21" t="s">
        <v>40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2"/>
    </row>
    <row r="43" spans="1:12" ht="18.75" customHeight="1">
      <c r="A43" s="21" t="s">
        <v>41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2"/>
    </row>
    <row r="44" spans="1:12" ht="18.75" customHeight="1">
      <c r="A44" s="21" t="s">
        <v>133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12"/>
    </row>
    <row r="45" spans="1:12" ht="18.75" customHeight="1">
      <c r="A45" s="21" t="s">
        <v>134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12"/>
    </row>
    <row r="46" spans="1:12" ht="30" customHeight="1">
      <c r="A46" s="471" t="s">
        <v>824</v>
      </c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24"/>
    </row>
  </sheetData>
  <sheetProtection/>
  <mergeCells count="3">
    <mergeCell ref="A2:K2"/>
    <mergeCell ref="J3:K3"/>
    <mergeCell ref="A46:K46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王双婷</cp:lastModifiedBy>
  <dcterms:created xsi:type="dcterms:W3CDTF">2018-03-28T03:38:30Z</dcterms:created>
  <dcterms:modified xsi:type="dcterms:W3CDTF">2019-02-18T02:55:30Z</dcterms:modified>
  <cp:category/>
  <cp:version/>
  <cp:contentType/>
  <cp:contentStatus/>
</cp:coreProperties>
</file>