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1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<sst xmlns="http://schemas.openxmlformats.org/spreadsheetml/2006/main" count="133" uniqueCount="94">
  <si>
    <t xml:space="preserve">  2019年泉州市困难企业享受失业保险稳岗补贴申请情况公示表</t>
  </si>
  <si>
    <t>填报单位（盖章）：南安市社会保险管理中心               单位：人、元                          填报日期：2020年3月23日</t>
  </si>
  <si>
    <t>序号</t>
  </si>
  <si>
    <t>县（市、区）</t>
  </si>
  <si>
    <t>企业名称</t>
  </si>
  <si>
    <t>上年初企业职工人数</t>
  </si>
  <si>
    <t>上年末企业职工人数</t>
  </si>
  <si>
    <t>净裁员率</t>
  </si>
  <si>
    <t>申请当月失业保险金发放标准</t>
  </si>
  <si>
    <t>申请当月参保职工人数</t>
  </si>
  <si>
    <t>应享受补贴金额</t>
  </si>
  <si>
    <t>扣除2019年企业已享受结构调整奖补</t>
  </si>
  <si>
    <t>实际享受补贴金额</t>
  </si>
  <si>
    <t>南安市</t>
  </si>
  <si>
    <t>福建省南安市洋源雨具有限公司</t>
  </si>
  <si>
    <t>泛科轴承集团有限公司</t>
  </si>
  <si>
    <t>南安市吉野电子科技有限公司</t>
  </si>
  <si>
    <t>南安南发毛织有限公司</t>
  </si>
  <si>
    <t>南安市锦盛皮塑包袋有限公司</t>
  </si>
  <si>
    <t>泉州市新兴石材工艺有限公司</t>
  </si>
  <si>
    <t>泉州市南安南威工艺品有限公司</t>
  </si>
  <si>
    <t>福建申利卡铝业发展有限公司</t>
  </si>
  <si>
    <t>福建嘉诺阀门有限公司</t>
  </si>
  <si>
    <t>福建省闽旋科技股份有限公司</t>
  </si>
  <si>
    <t>南安市恒兴包袋有限公司</t>
  </si>
  <si>
    <t>泉州成猷美术工艺品有限公司</t>
  </si>
  <si>
    <t>南安亨和织造有限公司</t>
  </si>
  <si>
    <t>福建泉州泉顺通讯科技有限公司</t>
  </si>
  <si>
    <t>福建省南安市恒盛仿瓷餐具有限公司</t>
  </si>
  <si>
    <t>力星(福建)工贸有限公司</t>
  </si>
  <si>
    <t>哈德森（福建）游艇有限公司</t>
  </si>
  <si>
    <t>泉州市万华塑胶机械有限公司</t>
  </si>
  <si>
    <t>福建宝锋电子有限公司</t>
  </si>
  <si>
    <t>泉州市依丽达工艺制品有限公司</t>
  </si>
  <si>
    <t>南安市水头康利石材有限公司</t>
  </si>
  <si>
    <t>合计：1524780（壹佰伍拾贰万肆仟元整）</t>
  </si>
  <si>
    <t>泉州两益手袋有限公司</t>
  </si>
  <si>
    <t>注：申请当月失业保险金发放标准=申请当地法定最低工资的75%；享受补贴金额=申请当月失业保险金发放标准*6个月*申请当月参保职工人数</t>
  </si>
  <si>
    <t>福建南安市万家美针织有限公司</t>
  </si>
  <si>
    <t>南安市恒美户外用品有限公司</t>
  </si>
  <si>
    <t>泉州飓得快金刚石工具有限公司</t>
  </si>
  <si>
    <t>泉州恒利达工程机械有限公司</t>
  </si>
  <si>
    <t>南安市南泉制衣有限公司</t>
  </si>
  <si>
    <t>泉州市华茂机械设备有限公司</t>
  </si>
  <si>
    <t>福建南安市顺昌鞋业有限公司</t>
  </si>
  <si>
    <t>福建福山轴承有限公司</t>
  </si>
  <si>
    <t>福建鹏翔实业有限公司</t>
  </si>
  <si>
    <t>福建省盛安机械发展有限公司</t>
  </si>
  <si>
    <t>南安市南源针织时装有限公司</t>
  </si>
  <si>
    <t>福建泉州市吉誉荣箱包有限公司</t>
  </si>
  <si>
    <t>福建西河卫浴科技有限公司</t>
  </si>
  <si>
    <t>福建省乔东新型材料有限公司</t>
  </si>
  <si>
    <t>福建省邦手氟塑制品有限公司</t>
  </si>
  <si>
    <t>福建蓉中仁发幼童用品有限公司</t>
  </si>
  <si>
    <t>福建省南安市进出口有限公司</t>
  </si>
  <si>
    <t>福建明佳机械科技股份有限公司</t>
  </si>
  <si>
    <t>中天（中国）工业有限公司</t>
  </si>
  <si>
    <t>泉州市宏盛兴工程机械有限公司</t>
  </si>
  <si>
    <t>福建省时代天和实业有限公司</t>
  </si>
  <si>
    <t>挑战狼（福建）服饰有限公司</t>
  </si>
  <si>
    <t>福建省伟志兴体育用品有限公司</t>
  </si>
  <si>
    <t>泉州市南安特易通电子有限公司</t>
  </si>
  <si>
    <t>南安市南商供应链管理有限公司</t>
  </si>
  <si>
    <t>福建省南安市南晶针织时装(中国)有限公司</t>
  </si>
  <si>
    <t>南安市广泰祥石材有限公司</t>
  </si>
  <si>
    <t>泉州市乐城户外装备有限公司</t>
  </si>
  <si>
    <t>福建恒利纸业有限公司</t>
  </si>
  <si>
    <t>福建东野家具科技股份有限公司</t>
  </si>
  <si>
    <t>福建省南安市万福建材有限公司</t>
  </si>
  <si>
    <t>泉州市华骏运动用品有限公司</t>
  </si>
  <si>
    <t>福建泉州新万龙石材有限公司</t>
  </si>
  <si>
    <t>泉州威恒包袋有限公司</t>
  </si>
  <si>
    <t>泉州市新雷仕箱包实业有限公司</t>
  </si>
  <si>
    <t>南安市振福服装织造有限公司</t>
  </si>
  <si>
    <t>泉州益强塑胶有限公司</t>
  </si>
  <si>
    <t>福建省金佰利仿瓷餐具有限公司</t>
  </si>
  <si>
    <t xml:space="preserve">  2020年泉州市困难企业享受失业保险稳岗补贴申请情况公示表（第三批）</t>
  </si>
  <si>
    <t>填报单位（盖章）：南安市社会保险管理中心                                 单位：人、元                                          填报日期：2020年7月30日</t>
  </si>
  <si>
    <t>备注</t>
  </si>
  <si>
    <t>泉州市国机东南机械有限公司</t>
  </si>
  <si>
    <t>华源制衣（南安）有限公司</t>
  </si>
  <si>
    <t>泉州市成裕机械设备有限公司</t>
  </si>
  <si>
    <t>泉州市平泰工程机械有限公司</t>
  </si>
  <si>
    <t>福建省创美塑胶制品有限公司</t>
  </si>
  <si>
    <t>泉州市益鑫机械科技有限公司</t>
  </si>
  <si>
    <t>南安市远讯电子科技有限公司</t>
  </si>
  <si>
    <t>福建泉盛电子有限公司</t>
  </si>
  <si>
    <t>福建省泉州市泛成实业有限公司</t>
  </si>
  <si>
    <t>闽太消防科技股份有限公司</t>
  </si>
  <si>
    <t>泉州市芙蓉工艺陶瓷有限公司</t>
  </si>
  <si>
    <t>合计</t>
  </si>
  <si>
    <r>
      <t>注：</t>
    </r>
    <r>
      <rPr>
        <sz val="11"/>
        <rFont val="Calibri"/>
        <family val="2"/>
      </rPr>
      <t>①</t>
    </r>
    <r>
      <rPr>
        <sz val="11"/>
        <rFont val="宋体"/>
        <family val="0"/>
      </rPr>
      <t xml:space="preserve">申请当月失业保险金发放标准=申请当地法定最低工资的75%；享受补贴金额=申请当月失业保险金发放标准*6个月*申请当月参保职工人数；                                             </t>
    </r>
    <r>
      <rPr>
        <sz val="11"/>
        <rFont val="Calibri"/>
        <family val="2"/>
      </rPr>
      <t>②</t>
    </r>
    <r>
      <rPr>
        <sz val="11"/>
        <rFont val="宋体"/>
        <family val="0"/>
      </rPr>
      <t xml:space="preserve">该名单为商务部门提供的第一季度受影响企业名单，于2020年6月15日前申报符合条件的企业名单。                                                                        </t>
    </r>
  </si>
  <si>
    <t>分管领导：</t>
  </si>
  <si>
    <t>单位负责人：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</si>
</sst>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2][$-804]General"/>
    <numFmt numFmtId="177" formatCode="0.00_ "/>
  </numFmts>
  <fonts count="29">
    <font>
      <sz val="12"/>
      <name val="宋体"/>
      <family val="0"/>
    </font>
    <font>
      <sz val="13"/>
      <name val="宋体"/>
      <family val="0"/>
    </font>
    <font>
      <sz val="13"/>
      <name val="仿宋_GB2312"/>
      <family val="3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name val="Calibr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4" applyNumberFormat="0" applyFill="0" applyAlignment="0" applyProtection="0"/>
    <xf numFmtId="0" fontId="10" fillId="8" borderId="0" applyNumberFormat="0" applyBorder="0" applyAlignment="0" applyProtection="0"/>
    <xf numFmtId="0" fontId="14" fillId="0" borderId="5" applyNumberFormat="0" applyFill="0" applyAlignment="0" applyProtection="0"/>
    <xf numFmtId="0" fontId="10" fillId="9" borderId="0" applyNumberFormat="0" applyBorder="0" applyAlignment="0" applyProtection="0"/>
    <xf numFmtId="0" fontId="16" fillId="10" borderId="6" applyNumberFormat="0" applyAlignment="0" applyProtection="0"/>
    <xf numFmtId="0" fontId="19" fillId="10" borderId="1" applyNumberFormat="0" applyAlignment="0" applyProtection="0"/>
    <xf numFmtId="0" fontId="21" fillId="11" borderId="7" applyNumberFormat="0" applyAlignment="0" applyProtection="0"/>
    <xf numFmtId="0" fontId="6" fillId="3" borderId="0" applyNumberFormat="0" applyBorder="0" applyAlignment="0" applyProtection="0"/>
    <xf numFmtId="0" fontId="10" fillId="12" borderId="0" applyNumberFormat="0" applyBorder="0" applyAlignment="0" applyProtection="0"/>
    <xf numFmtId="0" fontId="25" fillId="0" borderId="8" applyNumberFormat="0" applyFill="0" applyAlignment="0" applyProtection="0"/>
    <xf numFmtId="0" fontId="11" fillId="0" borderId="9" applyNumberFormat="0" applyFill="0" applyAlignment="0" applyProtection="0"/>
    <xf numFmtId="0" fontId="23" fillId="2" borderId="0" applyNumberFormat="0" applyBorder="0" applyAlignment="0" applyProtection="0"/>
    <xf numFmtId="0" fontId="13" fillId="13" borderId="0" applyNumberFormat="0" applyBorder="0" applyAlignment="0" applyProtection="0"/>
    <xf numFmtId="0" fontId="6" fillId="14" borderId="0" applyNumberFormat="0" applyBorder="0" applyAlignment="0" applyProtection="0"/>
    <xf numFmtId="0" fontId="1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6" fillId="22" borderId="0" applyNumberFormat="0" applyBorder="0" applyAlignment="0" applyProtection="0"/>
    <xf numFmtId="0" fontId="10" fillId="23" borderId="0" applyNumberFormat="0" applyBorder="0" applyAlignment="0" applyProtection="0"/>
    <xf numFmtId="0" fontId="18" fillId="0" borderId="0">
      <alignment/>
      <protection/>
    </xf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63" applyNumberFormat="1" applyFont="1" applyFill="1" applyBorder="1" applyAlignment="1" applyProtection="1">
      <alignment horizontal="center" vertical="top" wrapText="1"/>
      <protection/>
    </xf>
    <xf numFmtId="1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24" borderId="10" xfId="0" applyFill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77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77" fontId="0" fillId="0" borderId="13" xfId="0" applyNumberFormat="1" applyBorder="1" applyAlignment="1">
      <alignment horizontal="righ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workbookViewId="0" topLeftCell="A1">
      <selection activeCell="L7" sqref="L7"/>
    </sheetView>
  </sheetViews>
  <sheetFormatPr defaultColWidth="9.00390625" defaultRowHeight="14.25"/>
  <cols>
    <col min="1" max="1" width="5.50390625" style="0" bestFit="1" customWidth="1"/>
    <col min="2" max="2" width="8.50390625" style="0" bestFit="1" customWidth="1"/>
    <col min="3" max="3" width="37.50390625" style="0" customWidth="1"/>
    <col min="4" max="4" width="11.875" style="0" customWidth="1"/>
    <col min="5" max="5" width="11.00390625" style="0" customWidth="1"/>
    <col min="6" max="6" width="9.625" style="0" bestFit="1" customWidth="1"/>
    <col min="7" max="7" width="10.75390625" style="0" customWidth="1"/>
    <col min="11" max="11" width="13.875" style="0" bestFit="1" customWidth="1"/>
    <col min="12" max="12" width="10.375" style="0" bestFit="1" customWidth="1"/>
    <col min="13" max="13" width="11.625" style="0" bestFit="1" customWidth="1"/>
    <col min="15" max="15" width="24.875" style="0" customWidth="1"/>
    <col min="16" max="16" width="19.625" style="0" customWidth="1"/>
  </cols>
  <sheetData>
    <row r="1" spans="1:11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5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17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7" s="1" customFormat="1" ht="24.75" customHeight="1">
      <c r="A4" s="7">
        <v>1</v>
      </c>
      <c r="B4" s="7" t="s">
        <v>13</v>
      </c>
      <c r="C4" s="8" t="s">
        <v>14</v>
      </c>
      <c r="D4" s="7">
        <v>10</v>
      </c>
      <c r="E4" s="7">
        <v>10</v>
      </c>
      <c r="F4" s="18">
        <f aca="true" t="shared" si="0" ref="F4:F14">(D4-E4)/D4</f>
        <v>0</v>
      </c>
      <c r="G4" s="7">
        <v>1290</v>
      </c>
      <c r="H4" s="7">
        <v>9</v>
      </c>
      <c r="I4" s="7">
        <f aca="true" t="shared" si="1" ref="I4:I14">G4*H4*6</f>
        <v>69660</v>
      </c>
      <c r="J4" s="7">
        <v>0</v>
      </c>
      <c r="K4" s="7">
        <f aca="true" t="shared" si="2" ref="K4:K14">I4-J4</f>
        <v>69660</v>
      </c>
      <c r="L4" s="1" t="e">
        <v>#N/A</v>
      </c>
      <c r="O4" s="25" t="s">
        <v>15</v>
      </c>
      <c r="P4" s="26">
        <v>282170.56</v>
      </c>
      <c r="Q4" s="1" t="e">
        <f>VLOOKUP(O4,$C:$K,7,0)</f>
        <v>#N/A</v>
      </c>
    </row>
    <row r="5" spans="1:17" s="1" customFormat="1" ht="24.75" customHeight="1">
      <c r="A5" s="7">
        <v>2</v>
      </c>
      <c r="B5" s="7" t="s">
        <v>13</v>
      </c>
      <c r="C5" s="8" t="s">
        <v>16</v>
      </c>
      <c r="D5" s="7">
        <v>2</v>
      </c>
      <c r="E5" s="7">
        <v>2</v>
      </c>
      <c r="F5" s="18">
        <f t="shared" si="0"/>
        <v>0</v>
      </c>
      <c r="G5" s="7">
        <v>1290</v>
      </c>
      <c r="H5" s="7">
        <v>3</v>
      </c>
      <c r="I5" s="7">
        <f t="shared" si="1"/>
        <v>23220</v>
      </c>
      <c r="J5" s="7">
        <v>0</v>
      </c>
      <c r="K5" s="7">
        <f t="shared" si="2"/>
        <v>23220</v>
      </c>
      <c r="L5" s="1" t="e">
        <v>#N/A</v>
      </c>
      <c r="O5" s="27" t="s">
        <v>17</v>
      </c>
      <c r="P5" s="26">
        <v>189476.85</v>
      </c>
      <c r="Q5" s="1" t="e">
        <f>VLOOKUP(O5,$C:$K,7,0)</f>
        <v>#N/A</v>
      </c>
    </row>
    <row r="6" spans="1:17" s="1" customFormat="1" ht="24.75" customHeight="1">
      <c r="A6" s="7">
        <v>3</v>
      </c>
      <c r="B6" s="7" t="s">
        <v>13</v>
      </c>
      <c r="C6" s="8" t="s">
        <v>18</v>
      </c>
      <c r="D6" s="7">
        <v>24</v>
      </c>
      <c r="E6" s="7">
        <v>24</v>
      </c>
      <c r="F6" s="18">
        <f t="shared" si="0"/>
        <v>0</v>
      </c>
      <c r="G6" s="7">
        <v>1290</v>
      </c>
      <c r="H6" s="7">
        <v>19</v>
      </c>
      <c r="I6" s="7">
        <f t="shared" si="1"/>
        <v>147060</v>
      </c>
      <c r="J6" s="1">
        <v>16357.71</v>
      </c>
      <c r="K6" s="7">
        <f t="shared" si="2"/>
        <v>130702.29000000001</v>
      </c>
      <c r="L6" s="1">
        <v>16357.71</v>
      </c>
      <c r="M6" s="1">
        <f aca="true" t="shared" si="3" ref="M6:M15">K6-L6</f>
        <v>114344.58000000002</v>
      </c>
      <c r="O6" s="27" t="s">
        <v>19</v>
      </c>
      <c r="P6" s="26">
        <v>36123.28</v>
      </c>
      <c r="Q6" s="1" t="e">
        <f>VLOOKUP(O6,$C:$K,7,0)</f>
        <v>#N/A</v>
      </c>
    </row>
    <row r="7" spans="1:17" s="1" customFormat="1" ht="24.75" customHeight="1">
      <c r="A7" s="7">
        <v>4</v>
      </c>
      <c r="B7" s="7" t="s">
        <v>13</v>
      </c>
      <c r="C7" s="8" t="s">
        <v>20</v>
      </c>
      <c r="D7" s="7">
        <v>5</v>
      </c>
      <c r="E7" s="7">
        <v>5</v>
      </c>
      <c r="F7" s="18">
        <f t="shared" si="0"/>
        <v>0</v>
      </c>
      <c r="G7" s="7">
        <v>1290</v>
      </c>
      <c r="H7" s="7">
        <v>5</v>
      </c>
      <c r="I7" s="7">
        <f t="shared" si="1"/>
        <v>38700</v>
      </c>
      <c r="J7" s="7">
        <v>0</v>
      </c>
      <c r="K7" s="7">
        <f t="shared" si="2"/>
        <v>38700</v>
      </c>
      <c r="L7" s="1" t="e">
        <v>#N/A</v>
      </c>
      <c r="M7" s="1" t="e">
        <f t="shared" si="3"/>
        <v>#N/A</v>
      </c>
      <c r="O7" s="27" t="s">
        <v>21</v>
      </c>
      <c r="P7" s="26">
        <v>149264.14</v>
      </c>
      <c r="Q7" s="1" t="e">
        <f>VLOOKUP(O7,$C:$K,7,0)</f>
        <v>#N/A</v>
      </c>
    </row>
    <row r="8" spans="1:17" s="1" customFormat="1" ht="24.75" customHeight="1">
      <c r="A8" s="7">
        <v>5</v>
      </c>
      <c r="B8" s="7" t="s">
        <v>13</v>
      </c>
      <c r="C8" s="8" t="s">
        <v>22</v>
      </c>
      <c r="D8" s="7">
        <v>28</v>
      </c>
      <c r="E8" s="7">
        <v>32</v>
      </c>
      <c r="F8" s="18">
        <f t="shared" si="0"/>
        <v>-0.14285714285714285</v>
      </c>
      <c r="G8" s="7">
        <v>1290</v>
      </c>
      <c r="H8" s="7">
        <v>29</v>
      </c>
      <c r="I8" s="7">
        <f t="shared" si="1"/>
        <v>224460</v>
      </c>
      <c r="J8" s="7">
        <v>0</v>
      </c>
      <c r="K8" s="7">
        <f t="shared" si="2"/>
        <v>224460</v>
      </c>
      <c r="L8" s="1" t="e">
        <v>#N/A</v>
      </c>
      <c r="M8" s="1" t="e">
        <f t="shared" si="3"/>
        <v>#N/A</v>
      </c>
      <c r="O8" s="27" t="s">
        <v>18</v>
      </c>
      <c r="P8" s="26">
        <v>16357.71</v>
      </c>
      <c r="Q8" s="1">
        <f>VLOOKUP(O8,$C:$K,7,0)</f>
        <v>147060</v>
      </c>
    </row>
    <row r="9" spans="1:17" s="1" customFormat="1" ht="24.75" customHeight="1">
      <c r="A9" s="7">
        <v>6</v>
      </c>
      <c r="B9" s="7" t="s">
        <v>13</v>
      </c>
      <c r="C9" s="8" t="s">
        <v>23</v>
      </c>
      <c r="D9" s="7">
        <v>25</v>
      </c>
      <c r="E9" s="7">
        <v>34</v>
      </c>
      <c r="F9" s="18">
        <f t="shared" si="0"/>
        <v>-0.36</v>
      </c>
      <c r="G9" s="7">
        <v>1290</v>
      </c>
      <c r="H9" s="7">
        <v>46</v>
      </c>
      <c r="I9" s="7">
        <f t="shared" si="1"/>
        <v>356040</v>
      </c>
      <c r="J9" s="7">
        <v>0</v>
      </c>
      <c r="K9" s="7">
        <f t="shared" si="2"/>
        <v>356040</v>
      </c>
      <c r="L9" s="1" t="e">
        <v>#N/A</v>
      </c>
      <c r="M9" s="1" t="e">
        <f t="shared" si="3"/>
        <v>#N/A</v>
      </c>
      <c r="O9" s="27" t="s">
        <v>24</v>
      </c>
      <c r="P9" s="26">
        <v>23855</v>
      </c>
      <c r="Q9" s="1" t="e">
        <f>VLOOKUP(O9,$C:$K,7,0)</f>
        <v>#N/A</v>
      </c>
    </row>
    <row r="10" spans="1:17" s="1" customFormat="1" ht="24.75" customHeight="1">
      <c r="A10" s="7">
        <v>7</v>
      </c>
      <c r="B10" s="7" t="s">
        <v>13</v>
      </c>
      <c r="C10" s="8" t="s">
        <v>25</v>
      </c>
      <c r="D10" s="7">
        <v>5</v>
      </c>
      <c r="E10" s="7">
        <v>5</v>
      </c>
      <c r="F10" s="18">
        <f t="shared" si="0"/>
        <v>0</v>
      </c>
      <c r="G10" s="7">
        <v>1290</v>
      </c>
      <c r="H10" s="7">
        <v>5</v>
      </c>
      <c r="I10" s="7">
        <f t="shared" si="1"/>
        <v>38700</v>
      </c>
      <c r="J10" s="1">
        <v>3407.86</v>
      </c>
      <c r="K10" s="7">
        <f t="shared" si="2"/>
        <v>35292.14</v>
      </c>
      <c r="L10" s="1">
        <v>3407.86</v>
      </c>
      <c r="M10" s="1">
        <f t="shared" si="3"/>
        <v>31884.28</v>
      </c>
      <c r="O10" s="27" t="s">
        <v>26</v>
      </c>
      <c r="P10" s="26">
        <v>35441.71</v>
      </c>
      <c r="Q10" s="1" t="e">
        <f>VLOOKUP(O10,$C:$K,7,0)</f>
        <v>#N/A</v>
      </c>
    </row>
    <row r="11" spans="1:17" s="1" customFormat="1" ht="24.75" customHeight="1">
      <c r="A11" s="7">
        <v>9</v>
      </c>
      <c r="B11" s="7" t="s">
        <v>13</v>
      </c>
      <c r="C11" s="8" t="s">
        <v>27</v>
      </c>
      <c r="D11" s="19">
        <v>10</v>
      </c>
      <c r="E11" s="19">
        <v>12</v>
      </c>
      <c r="F11" s="18">
        <f t="shared" si="0"/>
        <v>-0.2</v>
      </c>
      <c r="G11" s="7">
        <v>1290</v>
      </c>
      <c r="H11" s="20">
        <v>12</v>
      </c>
      <c r="I11" s="7">
        <f t="shared" si="1"/>
        <v>92880</v>
      </c>
      <c r="J11" s="7">
        <v>0</v>
      </c>
      <c r="K11" s="7">
        <f t="shared" si="2"/>
        <v>92880</v>
      </c>
      <c r="L11" s="1" t="e">
        <v>#N/A</v>
      </c>
      <c r="M11" s="1" t="e">
        <f t="shared" si="3"/>
        <v>#N/A</v>
      </c>
      <c r="O11" s="27" t="s">
        <v>28</v>
      </c>
      <c r="P11" s="26">
        <v>43620.57</v>
      </c>
      <c r="Q11" s="1" t="e">
        <f>VLOOKUP(O11,$C:$K,7,0)</f>
        <v>#N/A</v>
      </c>
    </row>
    <row r="12" spans="1:17" s="1" customFormat="1" ht="24.75" customHeight="1">
      <c r="A12" s="7">
        <v>10</v>
      </c>
      <c r="B12" s="7" t="s">
        <v>13</v>
      </c>
      <c r="C12" s="8" t="s">
        <v>29</v>
      </c>
      <c r="D12" s="19">
        <v>26</v>
      </c>
      <c r="E12" s="19">
        <v>59</v>
      </c>
      <c r="F12" s="18">
        <f t="shared" si="0"/>
        <v>-1.2692307692307692</v>
      </c>
      <c r="G12" s="7">
        <v>1290</v>
      </c>
      <c r="H12" s="20">
        <v>60</v>
      </c>
      <c r="I12" s="7">
        <f t="shared" si="1"/>
        <v>464400</v>
      </c>
      <c r="J12" s="7">
        <v>0</v>
      </c>
      <c r="K12" s="7">
        <f t="shared" si="2"/>
        <v>464400</v>
      </c>
      <c r="L12" s="1" t="e">
        <v>#N/A</v>
      </c>
      <c r="M12" s="1" t="e">
        <f t="shared" si="3"/>
        <v>#N/A</v>
      </c>
      <c r="O12" s="27" t="s">
        <v>30</v>
      </c>
      <c r="P12" s="26">
        <v>122682.85</v>
      </c>
      <c r="Q12" s="1" t="e">
        <f>VLOOKUP(O12,$C:$K,7,0)</f>
        <v>#N/A</v>
      </c>
    </row>
    <row r="13" spans="1:17" s="1" customFormat="1" ht="24.75" customHeight="1">
      <c r="A13" s="7">
        <v>11</v>
      </c>
      <c r="B13" s="7" t="s">
        <v>13</v>
      </c>
      <c r="C13" s="8" t="s">
        <v>31</v>
      </c>
      <c r="D13" s="19">
        <v>12</v>
      </c>
      <c r="E13" s="19">
        <v>12</v>
      </c>
      <c r="F13" s="18">
        <f t="shared" si="0"/>
        <v>0</v>
      </c>
      <c r="G13" s="7">
        <v>1290</v>
      </c>
      <c r="H13" s="20">
        <v>7</v>
      </c>
      <c r="I13" s="7">
        <f t="shared" si="1"/>
        <v>54180</v>
      </c>
      <c r="J13" s="7">
        <v>0</v>
      </c>
      <c r="K13" s="7">
        <f t="shared" si="2"/>
        <v>54180</v>
      </c>
      <c r="L13" s="1" t="e">
        <v>#N/A</v>
      </c>
      <c r="M13" s="1" t="e">
        <f t="shared" si="3"/>
        <v>#N/A</v>
      </c>
      <c r="O13" s="27" t="s">
        <v>32</v>
      </c>
      <c r="P13" s="26">
        <v>24536.57</v>
      </c>
      <c r="Q13" s="1" t="e">
        <f>VLOOKUP(O13,$C:$K,7,0)</f>
        <v>#N/A</v>
      </c>
    </row>
    <row r="14" spans="1:17" s="1" customFormat="1" ht="24.75" customHeight="1">
      <c r="A14" s="7">
        <v>12</v>
      </c>
      <c r="B14" s="7" t="s">
        <v>13</v>
      </c>
      <c r="C14" s="8" t="s">
        <v>33</v>
      </c>
      <c r="D14" s="19">
        <v>4</v>
      </c>
      <c r="E14" s="19">
        <v>3</v>
      </c>
      <c r="F14" s="18">
        <f t="shared" si="0"/>
        <v>0.25</v>
      </c>
      <c r="G14" s="7">
        <v>1290</v>
      </c>
      <c r="H14" s="20">
        <v>2</v>
      </c>
      <c r="I14" s="7">
        <f t="shared" si="1"/>
        <v>15480</v>
      </c>
      <c r="J14" s="1">
        <v>2044.71</v>
      </c>
      <c r="K14" s="7">
        <f t="shared" si="2"/>
        <v>13435.29</v>
      </c>
      <c r="L14" s="1">
        <v>2044.71</v>
      </c>
      <c r="M14" s="1">
        <f t="shared" si="3"/>
        <v>11390.580000000002</v>
      </c>
      <c r="O14" s="27" t="s">
        <v>34</v>
      </c>
      <c r="P14" s="26">
        <v>92012.14</v>
      </c>
      <c r="Q14" s="1" t="e">
        <f>VLOOKUP(O14,$C:$K,7,0)</f>
        <v>#N/A</v>
      </c>
    </row>
    <row r="15" spans="1:17" s="2" customFormat="1" ht="24.75" customHeight="1">
      <c r="A15" s="21" t="s">
        <v>35</v>
      </c>
      <c r="B15" s="22"/>
      <c r="C15" s="22"/>
      <c r="D15" s="22"/>
      <c r="E15" s="22"/>
      <c r="F15" s="22"/>
      <c r="G15" s="22"/>
      <c r="H15" s="23"/>
      <c r="I15" s="20"/>
      <c r="J15" s="20"/>
      <c r="K15" s="7">
        <f>SUM(K4:K14)</f>
        <v>1502969.7200000002</v>
      </c>
      <c r="L15" s="1" t="e">
        <v>#N/A</v>
      </c>
      <c r="M15" s="1" t="e">
        <f t="shared" si="3"/>
        <v>#N/A</v>
      </c>
      <c r="O15" s="27" t="s">
        <v>36</v>
      </c>
      <c r="P15" s="26">
        <v>20447.14</v>
      </c>
      <c r="Q15" s="1" t="e">
        <f>VLOOKUP(O15,$C:$K,7,0)</f>
        <v>#N/A</v>
      </c>
    </row>
    <row r="16" spans="1:17" ht="29.25" customHeight="1">
      <c r="A16" s="24" t="s">
        <v>37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O16" s="27" t="s">
        <v>38</v>
      </c>
      <c r="P16" s="26">
        <v>269902.27</v>
      </c>
      <c r="Q16" s="1" t="e">
        <f>VLOOKUP(O16,$C:$K,7,0)</f>
        <v>#N/A</v>
      </c>
    </row>
    <row r="17" spans="15:17" ht="15">
      <c r="O17" s="27" t="s">
        <v>39</v>
      </c>
      <c r="P17" s="26">
        <v>5452.57</v>
      </c>
      <c r="Q17" s="1" t="e">
        <f>VLOOKUP(O17,$C:$K,7,0)</f>
        <v>#N/A</v>
      </c>
    </row>
    <row r="18" spans="15:17" ht="15">
      <c r="O18" s="27" t="s">
        <v>40</v>
      </c>
      <c r="P18" s="26">
        <v>7497.29</v>
      </c>
      <c r="Q18" s="1" t="e">
        <f>VLOOKUP(O18,$C:$K,7,0)</f>
        <v>#N/A</v>
      </c>
    </row>
    <row r="19" spans="15:17" ht="15">
      <c r="O19" s="27" t="s">
        <v>41</v>
      </c>
      <c r="P19" s="26">
        <v>67475.57</v>
      </c>
      <c r="Q19" s="1" t="e">
        <f>VLOOKUP(O19,$C:$K,7,0)</f>
        <v>#N/A</v>
      </c>
    </row>
    <row r="20" spans="15:17" ht="15">
      <c r="O20" s="27" t="s">
        <v>42</v>
      </c>
      <c r="P20" s="26">
        <v>385087.84</v>
      </c>
      <c r="Q20" s="1" t="e">
        <f>VLOOKUP(O20,$C:$K,7,0)</f>
        <v>#N/A</v>
      </c>
    </row>
    <row r="21" spans="15:17" ht="15">
      <c r="O21" s="27" t="s">
        <v>43</v>
      </c>
      <c r="P21" s="26">
        <v>43620.57</v>
      </c>
      <c r="Q21" s="1" t="e">
        <f>VLOOKUP(O21,$C:$K,7,0)</f>
        <v>#N/A</v>
      </c>
    </row>
    <row r="22" spans="15:17" ht="15">
      <c r="O22" s="27" t="s">
        <v>44</v>
      </c>
      <c r="P22" s="26">
        <v>126090.71</v>
      </c>
      <c r="Q22" s="1" t="e">
        <f>VLOOKUP(O22,$C:$K,7,0)</f>
        <v>#N/A</v>
      </c>
    </row>
    <row r="23" spans="15:17" ht="15">
      <c r="O23" s="27" t="s">
        <v>45</v>
      </c>
      <c r="P23" s="26">
        <v>107688.28</v>
      </c>
      <c r="Q23" s="1" t="e">
        <f>VLOOKUP(O23,$C:$K,7,0)</f>
        <v>#N/A</v>
      </c>
    </row>
    <row r="24" spans="15:17" ht="15">
      <c r="O24" s="27" t="s">
        <v>46</v>
      </c>
      <c r="P24" s="26">
        <v>24536.57</v>
      </c>
      <c r="Q24" s="1" t="e">
        <f>VLOOKUP(O24,$C:$K,7,0)</f>
        <v>#N/A</v>
      </c>
    </row>
    <row r="25" spans="15:17" ht="15">
      <c r="O25" s="27" t="s">
        <v>47</v>
      </c>
      <c r="P25" s="26">
        <v>24536.57</v>
      </c>
      <c r="Q25" s="1" t="e">
        <f>VLOOKUP(O25,$C:$K,7,0)</f>
        <v>#N/A</v>
      </c>
    </row>
    <row r="26" spans="15:17" ht="15">
      <c r="O26" s="27" t="s">
        <v>48</v>
      </c>
      <c r="P26" s="26">
        <v>143811.56</v>
      </c>
      <c r="Q26" s="1" t="e">
        <f>VLOOKUP(O26,$C:$K,7,0)</f>
        <v>#N/A</v>
      </c>
    </row>
    <row r="27" spans="15:17" ht="15">
      <c r="O27" s="27" t="s">
        <v>25</v>
      </c>
      <c r="P27" s="26">
        <v>3407.86</v>
      </c>
      <c r="Q27" s="1">
        <f>VLOOKUP(O27,$C:$K,7,0)</f>
        <v>38700</v>
      </c>
    </row>
    <row r="28" spans="15:17" ht="15">
      <c r="O28" s="27" t="s">
        <v>49</v>
      </c>
      <c r="P28" s="26">
        <v>1363.14</v>
      </c>
      <c r="Q28" s="1" t="e">
        <f>VLOOKUP(O28,$C:$K,7,0)</f>
        <v>#N/A</v>
      </c>
    </row>
    <row r="29" spans="15:17" ht="15">
      <c r="O29" s="27" t="s">
        <v>50</v>
      </c>
      <c r="P29" s="26">
        <v>300572.99</v>
      </c>
      <c r="Q29" s="1" t="e">
        <f>VLOOKUP(O29,$C:$K,7,0)</f>
        <v>#N/A</v>
      </c>
    </row>
    <row r="30" spans="15:17" ht="15">
      <c r="O30" s="27" t="s">
        <v>51</v>
      </c>
      <c r="P30" s="26">
        <v>9542</v>
      </c>
      <c r="Q30" s="1" t="e">
        <f>VLOOKUP(O30,$C:$K,7,0)</f>
        <v>#N/A</v>
      </c>
    </row>
    <row r="31" spans="15:17" ht="15">
      <c r="O31" s="27" t="s">
        <v>52</v>
      </c>
      <c r="P31" s="26">
        <v>27944.43</v>
      </c>
      <c r="Q31" s="1" t="e">
        <f>VLOOKUP(O31,$C:$K,7,0)</f>
        <v>#N/A</v>
      </c>
    </row>
    <row r="32" spans="15:17" ht="15">
      <c r="O32" s="27" t="s">
        <v>53</v>
      </c>
      <c r="P32" s="26">
        <v>39531.14</v>
      </c>
      <c r="Q32" s="1" t="e">
        <f>VLOOKUP(O32,$C:$K,7,0)</f>
        <v>#N/A</v>
      </c>
    </row>
    <row r="33" spans="15:17" ht="15">
      <c r="O33" s="27" t="s">
        <v>54</v>
      </c>
      <c r="P33" s="26">
        <v>18402.43</v>
      </c>
      <c r="Q33" s="1" t="e">
        <f>VLOOKUP(O33,$C:$K,7,0)</f>
        <v>#N/A</v>
      </c>
    </row>
    <row r="34" spans="15:17" ht="15">
      <c r="O34" s="27" t="s">
        <v>55</v>
      </c>
      <c r="P34" s="26">
        <v>108369.85</v>
      </c>
      <c r="Q34" s="1" t="e">
        <f>VLOOKUP(O34,$C:$K,7,0)</f>
        <v>#N/A</v>
      </c>
    </row>
    <row r="35" spans="15:17" ht="15">
      <c r="O35" s="27" t="s">
        <v>56</v>
      </c>
      <c r="P35" s="26">
        <v>64749.28</v>
      </c>
      <c r="Q35" s="1" t="e">
        <f>VLOOKUP(O35,$C:$K,7,0)</f>
        <v>#N/A</v>
      </c>
    </row>
    <row r="36" spans="15:17" ht="15">
      <c r="O36" s="27" t="s">
        <v>57</v>
      </c>
      <c r="P36" s="26">
        <v>27944.43</v>
      </c>
      <c r="Q36" s="1" t="e">
        <f>VLOOKUP(O36,$C:$K,7,0)</f>
        <v>#N/A</v>
      </c>
    </row>
    <row r="37" spans="15:17" ht="15">
      <c r="O37" s="27" t="s">
        <v>58</v>
      </c>
      <c r="P37" s="26">
        <v>21810.29</v>
      </c>
      <c r="Q37" s="1" t="e">
        <f>VLOOKUP(O37,$C:$K,7,0)</f>
        <v>#N/A</v>
      </c>
    </row>
    <row r="38" spans="15:17" ht="15">
      <c r="O38" s="27" t="s">
        <v>59</v>
      </c>
      <c r="P38" s="26">
        <v>40212.71</v>
      </c>
      <c r="Q38" s="1" t="e">
        <f>VLOOKUP(O38,$C:$K,7,0)</f>
        <v>#N/A</v>
      </c>
    </row>
    <row r="39" spans="15:17" ht="15">
      <c r="O39" s="27" t="s">
        <v>60</v>
      </c>
      <c r="P39" s="26">
        <v>45665.28</v>
      </c>
      <c r="Q39" s="1" t="e">
        <f>VLOOKUP(O39,$C:$K,7,0)</f>
        <v>#N/A</v>
      </c>
    </row>
    <row r="40" spans="15:17" ht="15">
      <c r="O40" s="27" t="s">
        <v>61</v>
      </c>
      <c r="P40" s="26">
        <v>24536.57</v>
      </c>
      <c r="Q40" s="1" t="e">
        <f>VLOOKUP(O40,$C:$K,7,0)</f>
        <v>#N/A</v>
      </c>
    </row>
    <row r="41" spans="15:17" ht="15">
      <c r="O41" s="28" t="s">
        <v>62</v>
      </c>
      <c r="P41" s="26">
        <v>1237.88</v>
      </c>
      <c r="Q41" s="1" t="e">
        <f>VLOOKUP(O41,$C:$K,7,0)</f>
        <v>#N/A</v>
      </c>
    </row>
    <row r="42" spans="15:17" ht="15">
      <c r="O42" s="27" t="s">
        <v>63</v>
      </c>
      <c r="P42" s="26">
        <v>252181.42</v>
      </c>
      <c r="Q42" s="1" t="e">
        <f>VLOOKUP(O42,$C:$K,7,0)</f>
        <v>#N/A</v>
      </c>
    </row>
    <row r="43" spans="15:17" ht="15">
      <c r="O43" s="27" t="s">
        <v>33</v>
      </c>
      <c r="P43" s="26">
        <v>2044.71</v>
      </c>
      <c r="Q43" s="1">
        <f>VLOOKUP(O43,$C:$K,7,0)</f>
        <v>15480</v>
      </c>
    </row>
    <row r="44" spans="15:17" ht="15">
      <c r="O44" s="27" t="s">
        <v>64</v>
      </c>
      <c r="P44" s="26">
        <v>19765.57</v>
      </c>
      <c r="Q44" s="1" t="e">
        <f>VLOOKUP(O44,$C:$K,7,0)</f>
        <v>#N/A</v>
      </c>
    </row>
    <row r="45" spans="15:17" ht="15">
      <c r="O45" s="27" t="s">
        <v>65</v>
      </c>
      <c r="P45" s="26">
        <v>1363.14</v>
      </c>
      <c r="Q45" s="1" t="e">
        <f>VLOOKUP(O45,$C:$K,7,0)</f>
        <v>#N/A</v>
      </c>
    </row>
    <row r="46" spans="15:17" ht="15">
      <c r="O46" s="27" t="s">
        <v>66</v>
      </c>
      <c r="P46" s="26">
        <v>22491.86</v>
      </c>
      <c r="Q46" s="1" t="e">
        <f>VLOOKUP(O46,$C:$K,7,0)</f>
        <v>#N/A</v>
      </c>
    </row>
    <row r="47" spans="15:17" ht="15">
      <c r="O47" s="27" t="s">
        <v>67</v>
      </c>
      <c r="P47" s="26">
        <v>20447.14</v>
      </c>
      <c r="Q47" s="1" t="e">
        <f>VLOOKUP(O47,$C:$K,7,0)</f>
        <v>#N/A</v>
      </c>
    </row>
    <row r="48" spans="15:17" ht="15">
      <c r="O48" s="27" t="s">
        <v>68</v>
      </c>
      <c r="P48" s="26">
        <v>8860.43</v>
      </c>
      <c r="Q48" s="1" t="e">
        <f>VLOOKUP(O48,$C:$K,7,0)</f>
        <v>#N/A</v>
      </c>
    </row>
    <row r="49" spans="15:17" ht="15">
      <c r="O49" s="27" t="s">
        <v>69</v>
      </c>
      <c r="P49" s="26">
        <v>25899.71</v>
      </c>
      <c r="Q49" s="1" t="e">
        <f>VLOOKUP(O49,$C:$K,7,0)</f>
        <v>#N/A</v>
      </c>
    </row>
    <row r="50" spans="15:17" ht="15">
      <c r="O50" s="27" t="s">
        <v>70</v>
      </c>
      <c r="P50" s="26">
        <v>6815.71</v>
      </c>
      <c r="Q50" s="1" t="e">
        <f>VLOOKUP(O50,$C:$K,7,0)</f>
        <v>#N/A</v>
      </c>
    </row>
    <row r="51" spans="15:17" ht="15">
      <c r="O51" s="29" t="s">
        <v>71</v>
      </c>
      <c r="P51" s="26">
        <v>15676.14</v>
      </c>
      <c r="Q51" s="1" t="e">
        <f>VLOOKUP(O51,$C:$K,7,0)</f>
        <v>#N/A</v>
      </c>
    </row>
    <row r="52" spans="15:17" ht="15">
      <c r="O52" s="29" t="s">
        <v>72</v>
      </c>
      <c r="P52" s="26">
        <v>29989.14</v>
      </c>
      <c r="Q52" s="1" t="e">
        <f>VLOOKUP(O52,$C:$K,7,0)</f>
        <v>#N/A</v>
      </c>
    </row>
    <row r="53" spans="15:17" ht="15">
      <c r="O53" s="30" t="s">
        <v>73</v>
      </c>
      <c r="P53" s="26">
        <v>17039.29</v>
      </c>
      <c r="Q53" s="1" t="e">
        <f>VLOOKUP(O53,$C:$K,7,0)</f>
        <v>#N/A</v>
      </c>
    </row>
    <row r="54" spans="15:17" ht="15">
      <c r="O54" s="29" t="s">
        <v>74</v>
      </c>
      <c r="P54" s="26">
        <v>6815.71</v>
      </c>
      <c r="Q54" s="1" t="e">
        <f>VLOOKUP(O54,$C:$K,7,0)</f>
        <v>#N/A</v>
      </c>
    </row>
    <row r="55" spans="15:17" ht="15">
      <c r="O55" s="31" t="s">
        <v>75</v>
      </c>
      <c r="P55" s="26">
        <v>13631.43</v>
      </c>
      <c r="Q55" s="1" t="e">
        <f>VLOOKUP(O55,$C:$K,7,0)</f>
        <v>#N/A</v>
      </c>
    </row>
    <row r="56" spans="16:17" ht="15">
      <c r="P56" s="32"/>
      <c r="Q56" s="1"/>
    </row>
    <row r="57" ht="15">
      <c r="Q57" s="1"/>
    </row>
    <row r="58" ht="15">
      <c r="Q58" s="1"/>
    </row>
    <row r="59" ht="15">
      <c r="Q59" s="1"/>
    </row>
  </sheetData>
  <sheetProtection/>
  <mergeCells count="4">
    <mergeCell ref="A1:K1"/>
    <mergeCell ref="A2:K2"/>
    <mergeCell ref="A15:H15"/>
    <mergeCell ref="A16:K16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workbookViewId="0" topLeftCell="A1">
      <selection activeCell="H16" sqref="H16"/>
    </sheetView>
  </sheetViews>
  <sheetFormatPr defaultColWidth="9.00390625" defaultRowHeight="14.25"/>
  <cols>
    <col min="1" max="1" width="7.125" style="0" customWidth="1"/>
    <col min="2" max="2" width="10.00390625" style="0" customWidth="1"/>
    <col min="3" max="3" width="39.75390625" style="0" customWidth="1"/>
    <col min="4" max="5" width="18.625" style="0" customWidth="1"/>
    <col min="6" max="7" width="21.75390625" style="0" customWidth="1"/>
    <col min="8" max="8" width="22.125" style="0" customWidth="1"/>
  </cols>
  <sheetData>
    <row r="1" spans="1:8" ht="38.25" customHeight="1">
      <c r="A1" s="3" t="s">
        <v>76</v>
      </c>
      <c r="B1" s="3"/>
      <c r="C1" s="3"/>
      <c r="D1" s="3"/>
      <c r="E1" s="3"/>
      <c r="F1" s="3"/>
      <c r="G1" s="3"/>
      <c r="H1" s="3"/>
    </row>
    <row r="2" spans="1:8" ht="24.75" customHeight="1">
      <c r="A2" s="4" t="s">
        <v>77</v>
      </c>
      <c r="B2" s="4"/>
      <c r="C2" s="4"/>
      <c r="D2" s="4"/>
      <c r="E2" s="4"/>
      <c r="F2" s="4"/>
      <c r="G2" s="4"/>
      <c r="H2" s="4"/>
    </row>
    <row r="3" spans="1:8" ht="28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10</v>
      </c>
      <c r="H3" s="5" t="s">
        <v>78</v>
      </c>
    </row>
    <row r="4" spans="1:8" s="1" customFormat="1" ht="27" customHeight="1">
      <c r="A4" s="7">
        <v>1</v>
      </c>
      <c r="B4" s="7" t="s">
        <v>13</v>
      </c>
      <c r="C4" s="8" t="s">
        <v>79</v>
      </c>
      <c r="D4" s="7">
        <v>24</v>
      </c>
      <c r="E4" s="7">
        <v>29</v>
      </c>
      <c r="F4" s="9">
        <f>(D4-E4)/D4</f>
        <v>-0.20833333333333334</v>
      </c>
      <c r="G4" s="7">
        <v>232200</v>
      </c>
      <c r="H4" s="7"/>
    </row>
    <row r="5" spans="1:8" s="1" customFormat="1" ht="27" customHeight="1">
      <c r="A5" s="7">
        <v>2</v>
      </c>
      <c r="B5" s="7" t="s">
        <v>13</v>
      </c>
      <c r="C5" s="8" t="s">
        <v>47</v>
      </c>
      <c r="D5" s="7">
        <v>42</v>
      </c>
      <c r="E5" s="7">
        <v>41</v>
      </c>
      <c r="F5" s="9">
        <v>0</v>
      </c>
      <c r="G5" s="7">
        <v>332820</v>
      </c>
      <c r="H5" s="7"/>
    </row>
    <row r="6" spans="1:8" s="1" customFormat="1" ht="27" customHeight="1">
      <c r="A6" s="7">
        <v>3</v>
      </c>
      <c r="B6" s="7" t="s">
        <v>13</v>
      </c>
      <c r="C6" s="8" t="s">
        <v>80</v>
      </c>
      <c r="D6" s="7">
        <v>8</v>
      </c>
      <c r="E6" s="7">
        <v>7</v>
      </c>
      <c r="F6" s="9">
        <v>0</v>
      </c>
      <c r="G6" s="7">
        <v>54180</v>
      </c>
      <c r="H6" s="10"/>
    </row>
    <row r="7" spans="1:8" s="1" customFormat="1" ht="27" customHeight="1">
      <c r="A7" s="7">
        <v>4</v>
      </c>
      <c r="B7" s="7" t="s">
        <v>13</v>
      </c>
      <c r="C7" s="8" t="s">
        <v>81</v>
      </c>
      <c r="D7" s="7">
        <v>27</v>
      </c>
      <c r="E7" s="7">
        <v>38</v>
      </c>
      <c r="F7" s="9">
        <f>(D7-E7)/D7</f>
        <v>-0.4074074074074074</v>
      </c>
      <c r="G7" s="7">
        <v>286380</v>
      </c>
      <c r="H7" s="7"/>
    </row>
    <row r="8" spans="1:8" s="1" customFormat="1" ht="27" customHeight="1">
      <c r="A8" s="7">
        <v>5</v>
      </c>
      <c r="B8" s="7" t="s">
        <v>13</v>
      </c>
      <c r="C8" s="8" t="s">
        <v>82</v>
      </c>
      <c r="D8" s="7">
        <v>2</v>
      </c>
      <c r="E8" s="7">
        <v>2</v>
      </c>
      <c r="F8" s="9">
        <f>(D8-E8)/D8</f>
        <v>0</v>
      </c>
      <c r="G8" s="7">
        <v>15480</v>
      </c>
      <c r="H8" s="7"/>
    </row>
    <row r="9" spans="1:8" s="1" customFormat="1" ht="27" customHeight="1">
      <c r="A9" s="7">
        <v>6</v>
      </c>
      <c r="B9" s="7" t="s">
        <v>13</v>
      </c>
      <c r="C9" s="8" t="s">
        <v>83</v>
      </c>
      <c r="D9" s="7">
        <v>3</v>
      </c>
      <c r="E9" s="7">
        <v>3</v>
      </c>
      <c r="F9" s="9">
        <f aca="true" t="shared" si="0" ref="F5:F18">(D9-E9)/D9</f>
        <v>0</v>
      </c>
      <c r="G9" s="7">
        <v>23220</v>
      </c>
      <c r="H9" s="7"/>
    </row>
    <row r="10" spans="1:8" s="1" customFormat="1" ht="27" customHeight="1">
      <c r="A10" s="7">
        <v>7</v>
      </c>
      <c r="B10" s="7" t="s">
        <v>13</v>
      </c>
      <c r="C10" s="8" t="s">
        <v>40</v>
      </c>
      <c r="D10" s="7">
        <v>11</v>
      </c>
      <c r="E10" s="7">
        <v>10</v>
      </c>
      <c r="F10" s="9">
        <f t="shared" si="0"/>
        <v>0.09090909090909091</v>
      </c>
      <c r="G10" s="7">
        <v>100620</v>
      </c>
      <c r="H10" s="10"/>
    </row>
    <row r="11" spans="1:8" s="1" customFormat="1" ht="27" customHeight="1">
      <c r="A11" s="7">
        <v>8</v>
      </c>
      <c r="B11" s="7" t="s">
        <v>13</v>
      </c>
      <c r="C11" s="8" t="s">
        <v>15</v>
      </c>
      <c r="D11" s="7">
        <v>439</v>
      </c>
      <c r="E11" s="7">
        <v>422</v>
      </c>
      <c r="F11" s="9">
        <v>0.0182</v>
      </c>
      <c r="G11" s="7">
        <v>3204360</v>
      </c>
      <c r="H11" s="7"/>
    </row>
    <row r="12" spans="1:8" s="1" customFormat="1" ht="27" customHeight="1">
      <c r="A12" s="7">
        <v>9</v>
      </c>
      <c r="B12" s="7" t="s">
        <v>13</v>
      </c>
      <c r="C12" s="8" t="s">
        <v>84</v>
      </c>
      <c r="D12" s="7">
        <v>19</v>
      </c>
      <c r="E12" s="7">
        <v>23</v>
      </c>
      <c r="F12" s="9">
        <f t="shared" si="0"/>
        <v>-0.21052631578947367</v>
      </c>
      <c r="G12" s="7">
        <v>170280</v>
      </c>
      <c r="H12" s="7"/>
    </row>
    <row r="13" spans="1:8" s="1" customFormat="1" ht="27" customHeight="1">
      <c r="A13" s="7">
        <v>10</v>
      </c>
      <c r="B13" s="7" t="s">
        <v>13</v>
      </c>
      <c r="C13" s="8" t="s">
        <v>85</v>
      </c>
      <c r="D13" s="7">
        <v>8</v>
      </c>
      <c r="E13" s="7">
        <v>11</v>
      </c>
      <c r="F13" s="9">
        <f t="shared" si="0"/>
        <v>-0.375</v>
      </c>
      <c r="G13" s="7">
        <v>85140</v>
      </c>
      <c r="H13" s="7"/>
    </row>
    <row r="14" spans="1:8" s="1" customFormat="1" ht="27" customHeight="1">
      <c r="A14" s="7">
        <v>11</v>
      </c>
      <c r="B14" s="7" t="s">
        <v>13</v>
      </c>
      <c r="C14" s="8" t="s">
        <v>22</v>
      </c>
      <c r="D14" s="7">
        <v>30</v>
      </c>
      <c r="E14" s="7">
        <v>29</v>
      </c>
      <c r="F14" s="9">
        <f t="shared" si="0"/>
        <v>0.03333333333333333</v>
      </c>
      <c r="G14" s="7">
        <v>224460</v>
      </c>
      <c r="H14" s="10"/>
    </row>
    <row r="15" spans="1:8" s="1" customFormat="1" ht="27" customHeight="1">
      <c r="A15" s="7">
        <v>12</v>
      </c>
      <c r="B15" s="7" t="s">
        <v>13</v>
      </c>
      <c r="C15" s="8" t="s">
        <v>86</v>
      </c>
      <c r="D15" s="7">
        <v>103</v>
      </c>
      <c r="E15" s="7">
        <v>118</v>
      </c>
      <c r="F15" s="9">
        <f t="shared" si="0"/>
        <v>-0.14563106796116504</v>
      </c>
      <c r="G15" s="7">
        <v>959760</v>
      </c>
      <c r="H15" s="10"/>
    </row>
    <row r="16" spans="1:8" s="1" customFormat="1" ht="27" customHeight="1">
      <c r="A16" s="7">
        <v>13</v>
      </c>
      <c r="B16" s="7" t="s">
        <v>13</v>
      </c>
      <c r="C16" s="8" t="s">
        <v>87</v>
      </c>
      <c r="D16" s="7">
        <v>10</v>
      </c>
      <c r="E16" s="7">
        <v>10</v>
      </c>
      <c r="F16" s="9">
        <f t="shared" si="0"/>
        <v>0</v>
      </c>
      <c r="G16" s="7">
        <v>77400</v>
      </c>
      <c r="H16" s="10"/>
    </row>
    <row r="17" spans="1:8" s="1" customFormat="1" ht="27" customHeight="1">
      <c r="A17" s="7">
        <v>14</v>
      </c>
      <c r="B17" s="7" t="s">
        <v>13</v>
      </c>
      <c r="C17" s="8" t="s">
        <v>88</v>
      </c>
      <c r="D17" s="7">
        <v>15</v>
      </c>
      <c r="E17" s="7">
        <v>15</v>
      </c>
      <c r="F17" s="9">
        <f t="shared" si="0"/>
        <v>0</v>
      </c>
      <c r="G17" s="7">
        <v>85140</v>
      </c>
      <c r="H17" s="10"/>
    </row>
    <row r="18" spans="1:8" s="1" customFormat="1" ht="27" customHeight="1">
      <c r="A18" s="7">
        <v>15</v>
      </c>
      <c r="B18" s="7" t="s">
        <v>13</v>
      </c>
      <c r="C18" s="8" t="s">
        <v>89</v>
      </c>
      <c r="D18" s="7">
        <v>24</v>
      </c>
      <c r="E18" s="7">
        <v>24</v>
      </c>
      <c r="F18" s="9">
        <f t="shared" si="0"/>
        <v>0</v>
      </c>
      <c r="G18" s="7">
        <v>185760</v>
      </c>
      <c r="H18" s="10"/>
    </row>
    <row r="19" spans="1:8" s="2" customFormat="1" ht="24.75" customHeight="1">
      <c r="A19" s="11" t="s">
        <v>90</v>
      </c>
      <c r="B19" s="12">
        <f>G19</f>
        <v>6037200</v>
      </c>
      <c r="C19" s="13"/>
      <c r="D19" s="13"/>
      <c r="E19" s="13"/>
      <c r="F19" s="14"/>
      <c r="G19" s="7">
        <f>SUM(G4:G18)</f>
        <v>6037200</v>
      </c>
      <c r="H19" s="7"/>
    </row>
    <row r="20" spans="1:8" ht="49.5" customHeight="1">
      <c r="A20" s="15" t="s">
        <v>91</v>
      </c>
      <c r="B20" s="15"/>
      <c r="C20" s="15"/>
      <c r="D20" s="15"/>
      <c r="E20" s="15"/>
      <c r="F20" s="15"/>
      <c r="G20" s="15"/>
      <c r="H20" s="15"/>
    </row>
    <row r="22" spans="2:8" ht="14.25">
      <c r="B22" t="s">
        <v>92</v>
      </c>
      <c r="E22" t="s">
        <v>93</v>
      </c>
      <c r="G22" s="16"/>
      <c r="H22" s="16"/>
    </row>
  </sheetData>
  <sheetProtection/>
  <mergeCells count="4">
    <mergeCell ref="A1:H1"/>
    <mergeCell ref="A2:H2"/>
    <mergeCell ref="B19:F19"/>
    <mergeCell ref="A20:H20"/>
  </mergeCells>
  <printOptions/>
  <pageMargins left="0.75" right="0.75" top="1" bottom="1" header="0.5" footer="0.5"/>
  <pageSetup fitToHeight="1" fitToWidth="1" horizontalDpi="600" verticalDpi="600" orientation="landscape" paperSize="9" scale="7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ICBC</cp:lastModifiedBy>
  <cp:lastPrinted>2019-09-02T09:03:11Z</cp:lastPrinted>
  <dcterms:created xsi:type="dcterms:W3CDTF">2008-02-11T14:18:58Z</dcterms:created>
  <dcterms:modified xsi:type="dcterms:W3CDTF">2020-07-30T08:19:44Z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